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780"/>
  </bookViews>
  <sheets>
    <sheet name="Experimental setup" sheetId="1" r:id="rId1"/>
    <sheet name="Plate layout" sheetId="2" r:id="rId2"/>
    <sheet name="Plate 1 Analysis" sheetId="3" r:id="rId3"/>
    <sheet name="Plate 2 Analysis" sheetId="4" r:id="rId4"/>
    <sheet name="Plate 3 Analysis" sheetId="5" r:id="rId5"/>
    <sheet name="Key data" sheetId="6" r:id="rId6"/>
    <sheet name="Figures" sheetId="7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F96" i="7" l="1"/>
  <c r="G93" i="7"/>
  <c r="G96" i="7" s="1"/>
  <c r="F93" i="7"/>
  <c r="E93" i="7"/>
  <c r="E96" i="7" s="1"/>
  <c r="J88" i="7"/>
  <c r="I88" i="7"/>
  <c r="H88" i="7"/>
  <c r="G88" i="7"/>
  <c r="F88" i="7"/>
  <c r="E88" i="7"/>
  <c r="H85" i="7"/>
  <c r="I85" i="7" s="1"/>
  <c r="J41" i="5"/>
  <c r="J40" i="5"/>
  <c r="M40" i="3"/>
  <c r="L40" i="3"/>
  <c r="K40" i="3"/>
  <c r="J40" i="3"/>
  <c r="I40" i="3"/>
  <c r="H40" i="3"/>
  <c r="G40" i="3"/>
  <c r="F40" i="3"/>
  <c r="E40" i="3"/>
  <c r="D40" i="3"/>
  <c r="C40" i="3"/>
  <c r="B40" i="3"/>
  <c r="M39" i="3"/>
  <c r="L39" i="3"/>
  <c r="K39" i="3"/>
  <c r="J39" i="3"/>
  <c r="I39" i="3"/>
  <c r="H39" i="3"/>
  <c r="G39" i="3"/>
  <c r="F39" i="3"/>
  <c r="E39" i="3"/>
  <c r="D39" i="3"/>
  <c r="C39" i="3"/>
  <c r="B39" i="3"/>
  <c r="M38" i="3"/>
  <c r="L38" i="3"/>
  <c r="K38" i="3"/>
  <c r="J38" i="3"/>
  <c r="I38" i="3"/>
  <c r="H38" i="3"/>
  <c r="G38" i="3"/>
  <c r="F38" i="3"/>
  <c r="E38" i="3"/>
  <c r="D38" i="3"/>
  <c r="C38" i="3"/>
  <c r="B38" i="3"/>
  <c r="M37" i="3"/>
  <c r="L37" i="3"/>
  <c r="K37" i="3"/>
  <c r="J37" i="3"/>
  <c r="I37" i="3"/>
  <c r="H37" i="3"/>
  <c r="G37" i="3"/>
  <c r="F37" i="3"/>
  <c r="E37" i="3"/>
  <c r="D37" i="3"/>
  <c r="C37" i="3"/>
  <c r="B37" i="3"/>
  <c r="M36" i="3"/>
  <c r="L36" i="3"/>
  <c r="K36" i="3"/>
  <c r="J36" i="3"/>
  <c r="I36" i="3"/>
  <c r="H36" i="3"/>
  <c r="G36" i="3"/>
  <c r="F36" i="3"/>
  <c r="E36" i="3"/>
  <c r="D36" i="3"/>
  <c r="C36" i="3"/>
  <c r="B36" i="3"/>
  <c r="M35" i="3"/>
  <c r="L35" i="3"/>
  <c r="K35" i="3"/>
  <c r="J35" i="3"/>
  <c r="I35" i="3"/>
  <c r="H35" i="3"/>
  <c r="G35" i="3"/>
  <c r="F35" i="3"/>
  <c r="E35" i="3"/>
  <c r="D35" i="3"/>
  <c r="C35" i="3"/>
  <c r="B35" i="3"/>
  <c r="M34" i="3"/>
  <c r="L34" i="3"/>
  <c r="K34" i="3"/>
  <c r="J34" i="3"/>
  <c r="I34" i="3"/>
  <c r="H34" i="3"/>
  <c r="G34" i="3"/>
  <c r="F34" i="3"/>
  <c r="E34" i="3"/>
  <c r="D34" i="3"/>
  <c r="C34" i="3"/>
  <c r="B34" i="3"/>
  <c r="M33" i="3"/>
  <c r="L33" i="3"/>
  <c r="K33" i="3"/>
  <c r="J33" i="3"/>
  <c r="I33" i="3"/>
  <c r="H33" i="3"/>
  <c r="G33" i="3"/>
  <c r="F33" i="3"/>
  <c r="E33" i="3"/>
  <c r="D33" i="3"/>
  <c r="C33" i="3"/>
  <c r="B33" i="3"/>
  <c r="B34" i="2"/>
  <c r="B33" i="2" s="1"/>
  <c r="B32" i="2" s="1"/>
  <c r="B30" i="2"/>
  <c r="B29" i="2"/>
  <c r="B28" i="2" s="1"/>
  <c r="N25" i="2"/>
  <c r="O25" i="2" s="1"/>
  <c r="H25" i="2"/>
  <c r="I25" i="2" s="1"/>
  <c r="B16" i="2"/>
  <c r="B15" i="2"/>
  <c r="B14" i="2"/>
  <c r="B12" i="2"/>
  <c r="B11" i="2"/>
  <c r="B10" i="2"/>
  <c r="N7" i="2"/>
  <c r="O7" i="2" s="1"/>
  <c r="H7" i="2"/>
  <c r="I7" i="2" s="1"/>
  <c r="J85" i="7" l="1"/>
  <c r="J93" i="7" s="1"/>
  <c r="J96" i="7" s="1"/>
  <c r="I93" i="7"/>
  <c r="I96" i="7" s="1"/>
  <c r="H93" i="7"/>
  <c r="H96" i="7" s="1"/>
  <c r="Y66" i="1" l="1"/>
  <c r="Z66" i="1" s="1"/>
  <c r="AA66" i="1" s="1"/>
  <c r="S66" i="1"/>
  <c r="T66" i="1" s="1"/>
  <c r="U66" i="1" s="1"/>
  <c r="Z65" i="1"/>
  <c r="AA65" i="1" s="1"/>
  <c r="Y65" i="1"/>
  <c r="T65" i="1"/>
  <c r="U65" i="1" s="1"/>
  <c r="S65" i="1"/>
  <c r="Y64" i="1"/>
  <c r="Z64" i="1" s="1"/>
  <c r="AA64" i="1" s="1"/>
  <c r="S64" i="1"/>
  <c r="T64" i="1" s="1"/>
  <c r="U64" i="1" s="1"/>
  <c r="Y63" i="1"/>
  <c r="Z63" i="1" s="1"/>
  <c r="AA63" i="1" s="1"/>
  <c r="S63" i="1"/>
  <c r="T63" i="1" s="1"/>
  <c r="U63" i="1" s="1"/>
  <c r="Z62" i="1"/>
  <c r="AA62" i="1" s="1"/>
  <c r="Y62" i="1"/>
  <c r="S62" i="1"/>
  <c r="T62" i="1" s="1"/>
  <c r="U62" i="1" s="1"/>
  <c r="Z61" i="1"/>
  <c r="AA61" i="1" s="1"/>
  <c r="Y61" i="1"/>
  <c r="T61" i="1"/>
  <c r="U61" i="1" s="1"/>
  <c r="S61" i="1"/>
  <c r="Y60" i="1"/>
  <c r="Z60" i="1" s="1"/>
  <c r="AA60" i="1" s="1"/>
  <c r="S60" i="1"/>
  <c r="T60" i="1" s="1"/>
  <c r="U60" i="1" s="1"/>
  <c r="Y59" i="1"/>
  <c r="Z59" i="1" s="1"/>
  <c r="AA59" i="1" s="1"/>
  <c r="S59" i="1"/>
  <c r="T59" i="1" s="1"/>
  <c r="U59" i="1" s="1"/>
  <c r="Y50" i="1"/>
  <c r="Z50" i="1" s="1"/>
  <c r="AA50" i="1" s="1"/>
  <c r="Y49" i="1"/>
  <c r="Z49" i="1" s="1"/>
  <c r="AA49" i="1" s="1"/>
  <c r="Y48" i="1"/>
  <c r="Z48" i="1" s="1"/>
  <c r="AA48" i="1" s="1"/>
  <c r="Y47" i="1"/>
  <c r="Z47" i="1" s="1"/>
  <c r="AA47" i="1" s="1"/>
  <c r="Y46" i="1"/>
  <c r="Z46" i="1" s="1"/>
  <c r="AA46" i="1" s="1"/>
  <c r="Y45" i="1"/>
  <c r="Z45" i="1" s="1"/>
  <c r="AA45" i="1" s="1"/>
  <c r="Y44" i="1"/>
  <c r="Z44" i="1" s="1"/>
  <c r="AA44" i="1" s="1"/>
  <c r="Y43" i="1"/>
  <c r="Z43" i="1" s="1"/>
  <c r="AA43" i="1" s="1"/>
  <c r="S45" i="1"/>
  <c r="T45" i="1"/>
  <c r="U45" i="1"/>
  <c r="S46" i="1"/>
  <c r="T46" i="1" s="1"/>
  <c r="U46" i="1" s="1"/>
  <c r="S47" i="1"/>
  <c r="T47" i="1"/>
  <c r="U47" i="1" s="1"/>
  <c r="S48" i="1"/>
  <c r="T48" i="1"/>
  <c r="U48" i="1" s="1"/>
  <c r="S49" i="1"/>
  <c r="T49" i="1" s="1"/>
  <c r="U49" i="1" s="1"/>
  <c r="S50" i="1"/>
  <c r="T50" i="1" s="1"/>
  <c r="U50" i="1" s="1"/>
  <c r="S44" i="1"/>
  <c r="T44" i="1" s="1"/>
  <c r="U44" i="1" s="1"/>
  <c r="S43" i="1" l="1"/>
  <c r="T43" i="1" s="1"/>
  <c r="U43" i="1" s="1"/>
  <c r="L13" i="1" l="1"/>
  <c r="L14" i="1" s="1"/>
  <c r="L15" i="1" s="1"/>
  <c r="J9" i="1"/>
  <c r="L9" i="1" s="1"/>
</calcChain>
</file>

<file path=xl/sharedStrings.xml><?xml version="1.0" encoding="utf-8"?>
<sst xmlns="http://schemas.openxmlformats.org/spreadsheetml/2006/main" count="322" uniqueCount="163">
  <si>
    <t xml:space="preserve">Exp #001 - </t>
  </si>
  <si>
    <t>Plate layout</t>
  </si>
  <si>
    <t>#1</t>
  </si>
  <si>
    <t>#2</t>
  </si>
  <si>
    <t>Resuspend in (ml media)</t>
  </si>
  <si>
    <t>Cell density/ml</t>
  </si>
  <si>
    <t>cells/well</t>
  </si>
  <si>
    <t>Huh7</t>
  </si>
  <si>
    <t>JFH1</t>
  </si>
  <si>
    <t>JFH1 GND</t>
  </si>
  <si>
    <r>
      <t xml:space="preserve">Electroporate 5 </t>
    </r>
    <r>
      <rPr>
        <sz val="11"/>
        <color theme="1"/>
        <rFont val="Calibri"/>
        <family val="2"/>
      </rPr>
      <t>µg RNA into cells (5 µl @ 1 µg/µl)</t>
    </r>
  </si>
  <si>
    <t>Fold dilution</t>
  </si>
  <si>
    <t>A</t>
  </si>
  <si>
    <t>B</t>
  </si>
  <si>
    <t>C</t>
  </si>
  <si>
    <t>D</t>
  </si>
  <si>
    <t>Transfer 96 well plate to CatIII within 4h</t>
  </si>
  <si>
    <t>Incubate 72h</t>
  </si>
  <si>
    <t>Aim</t>
  </si>
  <si>
    <t>Dilute to cells/ml</t>
  </si>
  <si>
    <t>cells/well (100 µl seeded)</t>
  </si>
  <si>
    <t>Incubate 6h</t>
  </si>
  <si>
    <t>Mon</t>
  </si>
  <si>
    <t>Thu</t>
  </si>
  <si>
    <t>Seed Huh7s for infection</t>
  </si>
  <si>
    <t>Clarified</t>
  </si>
  <si>
    <t>Unclarified</t>
  </si>
  <si>
    <t xml:space="preserve"> </t>
  </si>
  <si>
    <t>Incubate 48h</t>
  </si>
  <si>
    <t>Do 2-fold dilution series of extracellular infectivity for unclarified.</t>
  </si>
  <si>
    <t>Do 2-fold dilution series of extracellular infectivity for clarified.</t>
  </si>
  <si>
    <t>A#1u</t>
  </si>
  <si>
    <t>B#1u</t>
  </si>
  <si>
    <t>C#1u</t>
  </si>
  <si>
    <t>D#1u</t>
  </si>
  <si>
    <t>A#2u</t>
  </si>
  <si>
    <t>B#2u</t>
  </si>
  <si>
    <t>C#2u</t>
  </si>
  <si>
    <t>D#2u</t>
  </si>
  <si>
    <t>A#1c</t>
  </si>
  <si>
    <t>B#1c</t>
  </si>
  <si>
    <t>C#1c</t>
  </si>
  <si>
    <t>D#1c</t>
  </si>
  <si>
    <t>A#2c</t>
  </si>
  <si>
    <t>B#2c</t>
  </si>
  <si>
    <t>C#2c</t>
  </si>
  <si>
    <t>D#2c</t>
  </si>
  <si>
    <t>D#1c 2</t>
  </si>
  <si>
    <t>C#1c 2</t>
  </si>
  <si>
    <t>B#1c 2</t>
  </si>
  <si>
    <t>A#1c 2</t>
  </si>
  <si>
    <t>D#1u 2</t>
  </si>
  <si>
    <t>C#1u 2</t>
  </si>
  <si>
    <t>B#1u 2</t>
  </si>
  <si>
    <t>A#1u 2</t>
  </si>
  <si>
    <t>#3</t>
  </si>
  <si>
    <t>J4-JFH1</t>
  </si>
  <si>
    <t>A#3u</t>
  </si>
  <si>
    <t>B#3u</t>
  </si>
  <si>
    <t>C#3u</t>
  </si>
  <si>
    <t>D#3u</t>
  </si>
  <si>
    <t>A#3c</t>
  </si>
  <si>
    <t>B#3c</t>
  </si>
  <si>
    <t>C#3c</t>
  </si>
  <si>
    <t>D#3c</t>
  </si>
  <si>
    <r>
      <t xml:space="preserve">cells/well (100 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l seeded)</t>
    </r>
  </si>
  <si>
    <t>D#2u 2</t>
  </si>
  <si>
    <t>C#2u 2</t>
  </si>
  <si>
    <t>B#2u 2</t>
  </si>
  <si>
    <t>A#2u 2</t>
  </si>
  <si>
    <t>A#2c 2</t>
  </si>
  <si>
    <t>B#2c 2</t>
  </si>
  <si>
    <t>C#2c 2</t>
  </si>
  <si>
    <t>D#2c 2</t>
  </si>
  <si>
    <t>1x above plate for extracellular and 1x above plate for intracellular</t>
  </si>
  <si>
    <t>A#3u 2</t>
  </si>
  <si>
    <t>B#3u 2</t>
  </si>
  <si>
    <t>C#3u 2</t>
  </si>
  <si>
    <t>D#3u 2</t>
  </si>
  <si>
    <t>A#3c 2</t>
  </si>
  <si>
    <t>B#3c 2</t>
  </si>
  <si>
    <t>C#3c 2</t>
  </si>
  <si>
    <t>D#3c 2</t>
  </si>
  <si>
    <t>Extra</t>
  </si>
  <si>
    <t>Intra</t>
  </si>
  <si>
    <t>Old RNA</t>
  </si>
  <si>
    <t>To test sensitivity of incucyte to different cell numbers seeded after electroporation and to 
assess requirement to clarify supernatant before infection of naïve cells</t>
  </si>
  <si>
    <r>
      <t xml:space="preserve">Move 100 </t>
    </r>
    <r>
      <rPr>
        <sz val="11"/>
        <color theme="1"/>
        <rFont val="Calibri"/>
        <family val="2"/>
      </rPr>
      <t>µl supernatant from virus well A#1u-D#1u to well H1-E1</t>
    </r>
  </si>
  <si>
    <r>
      <t>Add PBS (</t>
    </r>
    <r>
      <rPr>
        <sz val="11"/>
        <rFont val="Calibri"/>
        <family val="2"/>
        <scheme val="minor"/>
      </rPr>
      <t xml:space="preserve">100 </t>
    </r>
    <r>
      <rPr>
        <sz val="11"/>
        <rFont val="Arial"/>
        <family val="2"/>
      </rPr>
      <t>µ</t>
    </r>
    <r>
      <rPr>
        <sz val="11"/>
        <rFont val="Calibri"/>
        <family val="2"/>
      </rPr>
      <t>l</t>
    </r>
    <r>
      <rPr>
        <sz val="11"/>
        <color theme="1"/>
        <rFont val="Calibri"/>
        <family val="2"/>
        <scheme val="minor"/>
      </rPr>
      <t>) to virus well A#1u-D#1u</t>
    </r>
  </si>
  <si>
    <r>
      <t xml:space="preserve">Move 100 </t>
    </r>
    <r>
      <rPr>
        <sz val="11"/>
        <color theme="1"/>
        <rFont val="Calibri"/>
        <family val="2"/>
      </rPr>
      <t>µl supernatant from virus well A#1c-D#1c to eppendorfs - spin 2000 g 3 min - move supernatant to fresh eppendorfs</t>
    </r>
  </si>
  <si>
    <r>
      <t>Add PBS (</t>
    </r>
    <r>
      <rPr>
        <sz val="11"/>
        <rFont val="Calibri"/>
        <family val="2"/>
        <scheme val="minor"/>
      </rPr>
      <t xml:space="preserve">100 </t>
    </r>
    <r>
      <rPr>
        <sz val="11"/>
        <rFont val="Arial"/>
        <family val="2"/>
      </rPr>
      <t>µ</t>
    </r>
    <r>
      <rPr>
        <sz val="11"/>
        <rFont val="Calibri"/>
        <family val="2"/>
      </rPr>
      <t>l</t>
    </r>
    <r>
      <rPr>
        <sz val="11"/>
        <color theme="1"/>
        <rFont val="Calibri"/>
        <family val="2"/>
        <scheme val="minor"/>
      </rPr>
      <t>) to virus well A#1c-D#1c</t>
    </r>
  </si>
  <si>
    <r>
      <t xml:space="preserve">Move 100 </t>
    </r>
    <r>
      <rPr>
        <sz val="11"/>
        <color theme="1"/>
        <rFont val="Calibri"/>
        <family val="2"/>
      </rPr>
      <t>µl clarified supernatant (A#1c-D#1c) to well H7-E7</t>
    </r>
  </si>
  <si>
    <t>Repeat both above steps #2 unclarified and clarified into wells D1-A1 and D7-A7 same plate</t>
  </si>
  <si>
    <t>Repeat both above steps #3 unclarified and clarified into wells H1-E1 and D7-A7 different plate</t>
  </si>
  <si>
    <r>
      <t xml:space="preserve">Serial dilution 100 </t>
    </r>
    <r>
      <rPr>
        <sz val="11"/>
        <color theme="1"/>
        <rFont val="Calibri"/>
        <family val="2"/>
      </rPr>
      <t>µl from well 1 to well 2, well 2 to well 3 so on… (to well 6 - 6x 2-fold dilutions)</t>
    </r>
  </si>
  <si>
    <r>
      <t>Freeze plates in PBS -&gt; -80</t>
    </r>
    <r>
      <rPr>
        <sz val="11"/>
        <color theme="1"/>
        <rFont val="Arial"/>
        <family val="2"/>
      </rPr>
      <t>˚</t>
    </r>
    <r>
      <rPr>
        <sz val="11"/>
        <color theme="1"/>
        <rFont val="Calibri"/>
        <family val="2"/>
        <scheme val="minor"/>
      </rPr>
      <t>C 3-5 min</t>
    </r>
  </si>
  <si>
    <t>Thaw frozen plate; pipette up and down well - 37˚C incubator</t>
  </si>
  <si>
    <t>5 x freeze-thaws</t>
  </si>
  <si>
    <r>
      <t xml:space="preserve">Repeat as above for clarified and unclarified intracellular using 100 </t>
    </r>
    <r>
      <rPr>
        <sz val="11"/>
        <rFont val="Arial"/>
        <family val="2"/>
      </rPr>
      <t>µ</t>
    </r>
    <r>
      <rPr>
        <sz val="11"/>
        <rFont val="Calibri"/>
        <family val="2"/>
      </rPr>
      <t>l freeze-thawed PBS</t>
    </r>
  </si>
  <si>
    <t>Plate layout - Plate 3 - GND Extracellular and Intracellular</t>
  </si>
  <si>
    <t>Plate layout - Plate 1 (Extracellular) and Plate 2 (Intracellular)</t>
  </si>
  <si>
    <t>Cells seeded</t>
  </si>
  <si>
    <t>#2 JFH1</t>
  </si>
  <si>
    <t>#1 J4-JFH1</t>
  </si>
  <si>
    <t>#3 JFH1 GND
Extracellular</t>
  </si>
  <si>
    <t>#3 JFH1 GND
Intracellular</t>
  </si>
  <si>
    <t>1x plate for extracellular = Plate 1</t>
  </si>
  <si>
    <t>1x plate for intracellular = Plate 3</t>
  </si>
  <si>
    <t>1x plate with extracellular and intracellular for GND = Plate 2</t>
  </si>
  <si>
    <t>Label: JoeS-141014-plate1</t>
  </si>
  <si>
    <t>Metric: HS 15.10.14 JS Images Plate 1 Red Count (1/Well)</t>
  </si>
  <si>
    <t xml:space="preserve">Cell Type: </t>
  </si>
  <si>
    <t>Passage: 1</t>
  </si>
  <si>
    <t xml:space="preserve">Notes: </t>
  </si>
  <si>
    <t>Analysis Job: 15.10.14 HS PD, JS Plate 1</t>
  </si>
  <si>
    <t># cells</t>
  </si>
  <si>
    <t>Time Stamp:</t>
  </si>
  <si>
    <t>Elapsed:</t>
  </si>
  <si>
    <t>hours</t>
  </si>
  <si>
    <t>HS 15.10.14 JS Images Plate 1 Red Count (1/Well)</t>
  </si>
  <si>
    <t>Cell#</t>
  </si>
  <si>
    <t>E</t>
  </si>
  <si>
    <t>F</t>
  </si>
  <si>
    <t>G</t>
  </si>
  <si>
    <t>H</t>
  </si>
  <si>
    <t>Std Error</t>
  </si>
  <si>
    <t>Label: JS-141014-plate 2</t>
  </si>
  <si>
    <t>Analysis Job: JS-141014-plate 2 (HS PD)</t>
  </si>
  <si>
    <t>GND PLATE</t>
  </si>
  <si>
    <t>Label: JS-141014-plate 3</t>
  </si>
  <si>
    <t>Analysis Job: JS-141014-plate 3 (HS PD)</t>
  </si>
  <si>
    <t>25,000 cells</t>
  </si>
  <si>
    <t>unclarified</t>
  </si>
  <si>
    <t>WT</t>
  </si>
  <si>
    <t>GND</t>
  </si>
  <si>
    <t>SE Error</t>
  </si>
  <si>
    <t>JFH1 (#2) - Extracellular - Plate 1</t>
  </si>
  <si>
    <t>25,000 cells
Clarified</t>
  </si>
  <si>
    <t>25,000 cells
Unclarified</t>
  </si>
  <si>
    <t>12,500 cells
Clarified</t>
  </si>
  <si>
    <t>12,500 cells
Unclarified</t>
  </si>
  <si>
    <t>SE Error for above</t>
  </si>
  <si>
    <t>25K cells</t>
  </si>
  <si>
    <t xml:space="preserve">WT </t>
  </si>
  <si>
    <t>4-FOLD</t>
  </si>
  <si>
    <t>8-FOLD</t>
  </si>
  <si>
    <t>64-FOLD</t>
  </si>
  <si>
    <t>1:4 dilution</t>
  </si>
  <si>
    <t>25k cells clarified JFH1</t>
  </si>
  <si>
    <t>NOTE - I MANUALLY COUNTED CLARIFIED 1:4 DILUTION (JFH1, 25,000 CELLS) NS5A +ve CELLS</t>
  </si>
  <si>
    <t>INCUCYTE READ 873.5 NS5A +ve CELLS / WELL</t>
  </si>
  <si>
    <t>MANUALLY COUNTED 583 NS5A +ve CELLS IN WELL WITH FAIRLY STRINGENT CUT-OFF</t>
  </si>
  <si>
    <t>NS5A +ve / well</t>
  </si>
  <si>
    <t>SE</t>
  </si>
  <si>
    <t>% SE Error</t>
  </si>
  <si>
    <t>Red cells/well accounting for dilution</t>
  </si>
  <si>
    <t>Red cells/ml</t>
  </si>
  <si>
    <t>Conclusions:</t>
  </si>
  <si>
    <t>Incucyte can accurately count NS5A +ve cells over 2-fold dilution series but processing definition has to hbe optimised to key dilutions (e.g. current definition performs poorly for 1:2 dilution, high GND background)</t>
  </si>
  <si>
    <t>12,500 - 25,000 cells is a reasonable number to seed 4 h.p.e for good signal-to-noise and minimal confluency - 50,000 is too many.</t>
  </si>
  <si>
    <t>1:4 dilution (or perhaps 1:8) best for highest signal-to-noise within a linear range which can accurately calculate virus 'titre' from NS5A +ve cells and hence can accurately quantify infectivity.</t>
  </si>
  <si>
    <t>Using 25,000 cells and 1:4 dilution, clarification of the supernatant is not necessary.</t>
  </si>
  <si>
    <t>Intracellular infectivity can be quantified over a linear range using the same conditions with signal above background at 1:4 dilution.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</si>
</sst>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9C0006"/>
      <name val="Arial"/>
      <family val="2"/>
    </font>
    <font>
      <sz val="11"/>
      <name val="Arial"/>
      <family val="2"/>
    </font>
    <font>
      <sz val="11"/>
      <name val="Calibri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8" fillId="4" borderId="0" applyNumberFormat="0" applyBorder="0" applyAlignment="0" applyProtection="0"/>
  </cellStyleXfs>
  <cellXfs count="33">
    <xf numFmtId="0" fontId="0" fillId="0" borderId="0" xfId="0"/>
    <xf numFmtId="0" fontId="0" fillId="0" borderId="1" xfId="0" applyBorder="1"/>
    <xf numFmtId="11" fontId="0" fillId="0" borderId="0" xfId="0" applyNumberForma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1" fillId="2" borderId="1" xfId="1" applyBorder="1"/>
    <xf numFmtId="0" fontId="2" fillId="3" borderId="1" xfId="2" applyBorder="1"/>
    <xf numFmtId="0" fontId="5" fillId="0" borderId="0" xfId="0" applyFont="1"/>
    <xf numFmtId="0" fontId="0" fillId="0" borderId="0" xfId="0" applyBorder="1"/>
    <xf numFmtId="0" fontId="6" fillId="0" borderId="0" xfId="0" applyFont="1"/>
    <xf numFmtId="0" fontId="1" fillId="2" borderId="0" xfId="1" applyBorder="1"/>
    <xf numFmtId="0" fontId="2" fillId="3" borderId="0" xfId="2" applyBorder="1"/>
    <xf numFmtId="0" fontId="8" fillId="4" borderId="0" xfId="3"/>
    <xf numFmtId="14" fontId="6" fillId="0" borderId="0" xfId="0" applyNumberFormat="1" applyFont="1"/>
    <xf numFmtId="0" fontId="1" fillId="2" borderId="0" xfId="1"/>
    <xf numFmtId="0" fontId="0" fillId="0" borderId="0" xfId="0" applyAlignment="1">
      <alignment horizontal="center"/>
    </xf>
    <xf numFmtId="11" fontId="11" fillId="0" borderId="0" xfId="0" applyNumberFormat="1" applyFont="1"/>
    <xf numFmtId="0" fontId="8" fillId="4" borderId="1" xfId="3" applyBorder="1"/>
    <xf numFmtId="22" fontId="0" fillId="0" borderId="0" xfId="0" applyNumberFormat="1"/>
    <xf numFmtId="3" fontId="0" fillId="0" borderId="0" xfId="0" applyNumberFormat="1"/>
    <xf numFmtId="9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textRotation="90"/>
    </xf>
    <xf numFmtId="0" fontId="0" fillId="0" borderId="0" xfId="0" applyAlignment="1">
      <alignment textRotation="90" wrapText="1"/>
    </xf>
  </cellXfs>
  <cellStyles count="4">
    <cellStyle name="Bad" xfId="3" builtinId="27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J4</a:t>
            </a:r>
            <a:r>
              <a:rPr lang="en-GB" sz="1200" baseline="0"/>
              <a:t>-JFH1 clarified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'[1]Plate 1 analysis'!$Y$12</c:f>
              <c:strCache>
                <c:ptCount val="1"/>
                <c:pt idx="0">
                  <c:v>6250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analysis'!$H$27:$M$27</c:f>
                <c:numCache>
                  <c:formatCode>General</c:formatCode>
                  <c:ptCount val="6"/>
                  <c:pt idx="0">
                    <c:v>85.857799999999997</c:v>
                  </c:pt>
                  <c:pt idx="1">
                    <c:v>29.61243</c:v>
                  </c:pt>
                  <c:pt idx="2">
                    <c:v>23.67136</c:v>
                  </c:pt>
                  <c:pt idx="3">
                    <c:v>14.026759999999999</c:v>
                  </c:pt>
                  <c:pt idx="4">
                    <c:v>48.398519999999998</c:v>
                  </c:pt>
                  <c:pt idx="5">
                    <c:v>1288.4110000000001</c:v>
                  </c:pt>
                </c:numCache>
              </c:numRef>
            </c:plus>
            <c:minus>
              <c:numRef>
                <c:f>'[1]Plate 1 analysis'!$H$27:$M$27</c:f>
                <c:numCache>
                  <c:formatCode>General</c:formatCode>
                  <c:ptCount val="6"/>
                  <c:pt idx="0">
                    <c:v>85.857799999999997</c:v>
                  </c:pt>
                  <c:pt idx="1">
                    <c:v>29.61243</c:v>
                  </c:pt>
                  <c:pt idx="2">
                    <c:v>23.67136</c:v>
                  </c:pt>
                  <c:pt idx="3">
                    <c:v>14.026759999999999</c:v>
                  </c:pt>
                  <c:pt idx="4">
                    <c:v>48.398519999999998</c:v>
                  </c:pt>
                  <c:pt idx="5">
                    <c:v>1288.4110000000001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analysis'!$H$16:$M$16</c:f>
              <c:numCache>
                <c:formatCode>General</c:formatCode>
                <c:ptCount val="6"/>
                <c:pt idx="0">
                  <c:v>221.25</c:v>
                </c:pt>
                <c:pt idx="1">
                  <c:v>50.75</c:v>
                </c:pt>
                <c:pt idx="2">
                  <c:v>54</c:v>
                </c:pt>
                <c:pt idx="3">
                  <c:v>30.5</c:v>
                </c:pt>
                <c:pt idx="4">
                  <c:v>139.5</c:v>
                </c:pt>
                <c:pt idx="5">
                  <c:v>3573</c:v>
                </c:pt>
              </c:numCache>
            </c:numRef>
          </c:val>
        </c:ser>
        <c:ser>
          <c:idx val="1"/>
          <c:order val="1"/>
          <c:tx>
            <c:strRef>
              <c:f>'[1]Plate 1 analysis'!$Y$11</c:f>
              <c:strCache>
                <c:ptCount val="1"/>
                <c:pt idx="0">
                  <c:v>12500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analysis'!$H$28:$M$28</c:f>
                <c:numCache>
                  <c:formatCode>General</c:formatCode>
                  <c:ptCount val="6"/>
                  <c:pt idx="0">
                    <c:v>945.70540000000005</c:v>
                  </c:pt>
                  <c:pt idx="1">
                    <c:v>53.417380000000001</c:v>
                  </c:pt>
                  <c:pt idx="2">
                    <c:v>35.443620000000003</c:v>
                  </c:pt>
                  <c:pt idx="3">
                    <c:v>20.442499999999999</c:v>
                  </c:pt>
                  <c:pt idx="4">
                    <c:v>6.4420500000000001</c:v>
                  </c:pt>
                  <c:pt idx="5">
                    <c:v>14.209009999999999</c:v>
                  </c:pt>
                </c:numCache>
              </c:numRef>
            </c:plus>
            <c:minus>
              <c:numRef>
                <c:f>'[1]Plate 1 analysis'!$H$28:$M$28</c:f>
                <c:numCache>
                  <c:formatCode>General</c:formatCode>
                  <c:ptCount val="6"/>
                  <c:pt idx="0">
                    <c:v>945.70540000000005</c:v>
                  </c:pt>
                  <c:pt idx="1">
                    <c:v>53.417380000000001</c:v>
                  </c:pt>
                  <c:pt idx="2">
                    <c:v>35.443620000000003</c:v>
                  </c:pt>
                  <c:pt idx="3">
                    <c:v>20.442499999999999</c:v>
                  </c:pt>
                  <c:pt idx="4">
                    <c:v>6.4420500000000001</c:v>
                  </c:pt>
                  <c:pt idx="5">
                    <c:v>14.209009999999999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analysis'!$H$17:$M$17</c:f>
              <c:numCache>
                <c:formatCode>General</c:formatCode>
                <c:ptCount val="6"/>
                <c:pt idx="0">
                  <c:v>2023.25</c:v>
                </c:pt>
                <c:pt idx="1">
                  <c:v>180.5</c:v>
                </c:pt>
                <c:pt idx="2">
                  <c:v>47.5</c:v>
                </c:pt>
                <c:pt idx="3">
                  <c:v>105.25</c:v>
                </c:pt>
                <c:pt idx="4">
                  <c:v>37</c:v>
                </c:pt>
                <c:pt idx="5">
                  <c:v>71.25</c:v>
                </c:pt>
              </c:numCache>
            </c:numRef>
          </c:val>
        </c:ser>
        <c:ser>
          <c:idx val="2"/>
          <c:order val="2"/>
          <c:tx>
            <c:strRef>
              <c:f>'[1]Plate 1 analysis'!$Y$10</c:f>
              <c:strCache>
                <c:ptCount val="1"/>
                <c:pt idx="0">
                  <c:v>25000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analysis'!$H$29:$M$29</c:f>
                <c:numCache>
                  <c:formatCode>General</c:formatCode>
                  <c:ptCount val="6"/>
                  <c:pt idx="0">
                    <c:v>634.4683</c:v>
                  </c:pt>
                  <c:pt idx="1">
                    <c:v>21.6617</c:v>
                  </c:pt>
                  <c:pt idx="2">
                    <c:v>3.25</c:v>
                  </c:pt>
                  <c:pt idx="3">
                    <c:v>8.6446039999999993</c:v>
                  </c:pt>
                  <c:pt idx="4">
                    <c:v>34.098820000000003</c:v>
                  </c:pt>
                  <c:pt idx="5">
                    <c:v>26.772189999999998</c:v>
                  </c:pt>
                </c:numCache>
              </c:numRef>
            </c:plus>
            <c:minus>
              <c:numRef>
                <c:f>'[1]Plate 1 analysis'!$H$29:$M$29</c:f>
                <c:numCache>
                  <c:formatCode>General</c:formatCode>
                  <c:ptCount val="6"/>
                  <c:pt idx="0">
                    <c:v>634.4683</c:v>
                  </c:pt>
                  <c:pt idx="1">
                    <c:v>21.6617</c:v>
                  </c:pt>
                  <c:pt idx="2">
                    <c:v>3.25</c:v>
                  </c:pt>
                  <c:pt idx="3">
                    <c:v>8.6446039999999993</c:v>
                  </c:pt>
                  <c:pt idx="4">
                    <c:v>34.098820000000003</c:v>
                  </c:pt>
                  <c:pt idx="5">
                    <c:v>26.772189999999998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analysis'!$H$18:$M$18</c:f>
              <c:numCache>
                <c:formatCode>General</c:formatCode>
                <c:ptCount val="6"/>
                <c:pt idx="0">
                  <c:v>3385</c:v>
                </c:pt>
                <c:pt idx="1">
                  <c:v>54.25</c:v>
                </c:pt>
                <c:pt idx="2">
                  <c:v>9.75</c:v>
                </c:pt>
                <c:pt idx="3">
                  <c:v>105.25</c:v>
                </c:pt>
                <c:pt idx="4">
                  <c:v>84.75</c:v>
                </c:pt>
                <c:pt idx="5">
                  <c:v>108.5</c:v>
                </c:pt>
              </c:numCache>
            </c:numRef>
          </c:val>
        </c:ser>
        <c:ser>
          <c:idx val="3"/>
          <c:order val="3"/>
          <c:tx>
            <c:strRef>
              <c:f>'[1]Plate 1 analysis'!$Y$9</c:f>
              <c:strCache>
                <c:ptCount val="1"/>
                <c:pt idx="0">
                  <c:v>50000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analysis'!$H$30:$M$30</c:f>
                <c:numCache>
                  <c:formatCode>General</c:formatCode>
                  <c:ptCount val="6"/>
                  <c:pt idx="0">
                    <c:v>58.569580000000002</c:v>
                  </c:pt>
                  <c:pt idx="1">
                    <c:v>40.384349999999998</c:v>
                  </c:pt>
                  <c:pt idx="2">
                    <c:v>11.56503</c:v>
                  </c:pt>
                  <c:pt idx="3">
                    <c:v>60.350360000000002</c:v>
                  </c:pt>
                  <c:pt idx="4">
                    <c:v>10.25</c:v>
                  </c:pt>
                  <c:pt idx="5">
                    <c:v>16.670210000000001</c:v>
                  </c:pt>
                </c:numCache>
              </c:numRef>
            </c:plus>
            <c:minus>
              <c:numRef>
                <c:f>'[1]Plate 1 analysis'!$H$30:$M$30</c:f>
                <c:numCache>
                  <c:formatCode>General</c:formatCode>
                  <c:ptCount val="6"/>
                  <c:pt idx="0">
                    <c:v>58.569580000000002</c:v>
                  </c:pt>
                  <c:pt idx="1">
                    <c:v>40.384349999999998</c:v>
                  </c:pt>
                  <c:pt idx="2">
                    <c:v>11.56503</c:v>
                  </c:pt>
                  <c:pt idx="3">
                    <c:v>60.350360000000002</c:v>
                  </c:pt>
                  <c:pt idx="4">
                    <c:v>10.25</c:v>
                  </c:pt>
                  <c:pt idx="5">
                    <c:v>16.670210000000001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analysis'!$H$19:$M$19</c:f>
              <c:numCache>
                <c:formatCode>General</c:formatCode>
                <c:ptCount val="6"/>
                <c:pt idx="0">
                  <c:v>204.25</c:v>
                </c:pt>
                <c:pt idx="1">
                  <c:v>156.25</c:v>
                </c:pt>
                <c:pt idx="2">
                  <c:v>50.5</c:v>
                </c:pt>
                <c:pt idx="3">
                  <c:v>368</c:v>
                </c:pt>
                <c:pt idx="4">
                  <c:v>78.25</c:v>
                </c:pt>
                <c:pt idx="5">
                  <c:v>122.25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296896"/>
        <c:axId val="113298432"/>
      </c:barChart>
      <c:catAx>
        <c:axId val="11329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298432"/>
        <c:crosses val="autoZero"/>
        <c:auto val="1"/>
        <c:lblAlgn val="ctr"/>
        <c:lblOffset val="100"/>
        <c:noMultiLvlLbl val="0"/>
      </c:catAx>
      <c:valAx>
        <c:axId val="11329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296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JFH1</a:t>
            </a:r>
            <a:r>
              <a:rPr lang="en-GB" sz="1200" baseline="0"/>
              <a:t> -&gt; 25,000 cells, 1:4 dilution, unclarified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'[1]Key data'!$E$44:$I$44</c:f>
                <c:numCache>
                  <c:formatCode>General</c:formatCode>
                  <c:ptCount val="5"/>
                  <c:pt idx="0">
                    <c:v>83.690899999999999</c:v>
                  </c:pt>
                  <c:pt idx="1">
                    <c:v>8.779712</c:v>
                  </c:pt>
                  <c:pt idx="3">
                    <c:v>175.7116</c:v>
                  </c:pt>
                  <c:pt idx="4">
                    <c:v>3.752777</c:v>
                  </c:pt>
                </c:numCache>
              </c:numRef>
            </c:plus>
            <c:minus>
              <c:numRef>
                <c:f>'[1]Key data'!$E$44:$I$44</c:f>
                <c:numCache>
                  <c:formatCode>General</c:formatCode>
                  <c:ptCount val="5"/>
                  <c:pt idx="0">
                    <c:v>83.690899999999999</c:v>
                  </c:pt>
                  <c:pt idx="1">
                    <c:v>8.779712</c:v>
                  </c:pt>
                  <c:pt idx="3">
                    <c:v>175.7116</c:v>
                  </c:pt>
                  <c:pt idx="4">
                    <c:v>3.752777</c:v>
                  </c:pt>
                </c:numCache>
              </c:numRef>
            </c:minus>
          </c:errBars>
          <c:cat>
            <c:strRef>
              <c:f>'[1]Key data'!$E$46:$I$46</c:f>
              <c:strCache>
                <c:ptCount val="5"/>
                <c:pt idx="0">
                  <c:v>WT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</c:strCache>
            </c:strRef>
          </c:cat>
          <c:val>
            <c:numRef>
              <c:f>'[1]Key data'!$E$43:$I$43</c:f>
              <c:numCache>
                <c:formatCode>General</c:formatCode>
                <c:ptCount val="5"/>
                <c:pt idx="0">
                  <c:v>1051</c:v>
                </c:pt>
                <c:pt idx="1">
                  <c:v>33.5</c:v>
                </c:pt>
                <c:pt idx="3">
                  <c:v>525.25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51520"/>
        <c:axId val="115053696"/>
      </c:barChart>
      <c:catAx>
        <c:axId val="115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Extracellular                                                                Intracellular</a:t>
                </a:r>
              </a:p>
            </c:rich>
          </c:tx>
          <c:layout>
            <c:manualLayout>
              <c:xMode val="edge"/>
              <c:yMode val="edge"/>
              <c:x val="0.17942475940507435"/>
              <c:y val="0.88331000291630213"/>
            </c:manualLayout>
          </c:layout>
          <c:overlay val="0"/>
        </c:title>
        <c:majorTickMark val="out"/>
        <c:minorTickMark val="none"/>
        <c:tickLblPos val="nextTo"/>
        <c:crossAx val="115053696"/>
        <c:crosses val="autoZero"/>
        <c:auto val="1"/>
        <c:lblAlgn val="ctr"/>
        <c:lblOffset val="100"/>
        <c:noMultiLvlLbl val="0"/>
      </c:catAx>
      <c:valAx>
        <c:axId val="115053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051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JFH1 2-fold serial dilution vs cells seeded</a:t>
            </a:r>
            <a:r>
              <a:rPr lang="en-GB" sz="800" baseline="0"/>
              <a:t> following electroporation</a:t>
            </a:r>
          </a:p>
          <a:p>
            <a:pPr>
              <a:defRPr/>
            </a:pPr>
            <a:r>
              <a:rPr lang="en-GB" sz="800" baseline="0"/>
              <a:t>CLARIFIED SUPERNATANT</a:t>
            </a:r>
            <a:endParaRPr lang="en-GB" sz="8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'[1]Plate 1 analysis'!$Y$12</c:f>
              <c:strCache>
                <c:ptCount val="1"/>
                <c:pt idx="0">
                  <c:v>6250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analysis'!$H$23:$M$23</c:f>
                <c:numCache>
                  <c:formatCode>General</c:formatCode>
                  <c:ptCount val="6"/>
                  <c:pt idx="0">
                    <c:v>89.022819999999996</c:v>
                  </c:pt>
                  <c:pt idx="1">
                    <c:v>20.15513</c:v>
                  </c:pt>
                  <c:pt idx="2">
                    <c:v>17.100190000000001</c:v>
                  </c:pt>
                  <c:pt idx="3">
                    <c:v>13.14344</c:v>
                  </c:pt>
                  <c:pt idx="4">
                    <c:v>49.560360000000003</c:v>
                  </c:pt>
                  <c:pt idx="5">
                    <c:v>43.675649999999997</c:v>
                  </c:pt>
                </c:numCache>
              </c:numRef>
            </c:plus>
            <c:minus>
              <c:numRef>
                <c:f>'[1]Plate 1 analysis'!$H$23:$M$23</c:f>
                <c:numCache>
                  <c:formatCode>General</c:formatCode>
                  <c:ptCount val="6"/>
                  <c:pt idx="0">
                    <c:v>89.022819999999996</c:v>
                  </c:pt>
                  <c:pt idx="1">
                    <c:v>20.15513</c:v>
                  </c:pt>
                  <c:pt idx="2">
                    <c:v>17.100190000000001</c:v>
                  </c:pt>
                  <c:pt idx="3">
                    <c:v>13.14344</c:v>
                  </c:pt>
                  <c:pt idx="4">
                    <c:v>49.560360000000003</c:v>
                  </c:pt>
                  <c:pt idx="5">
                    <c:v>43.675649999999997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analysis'!$H$12:$M$12</c:f>
              <c:numCache>
                <c:formatCode>General</c:formatCode>
                <c:ptCount val="6"/>
                <c:pt idx="0">
                  <c:v>303.25</c:v>
                </c:pt>
                <c:pt idx="1">
                  <c:v>163.25</c:v>
                </c:pt>
                <c:pt idx="2">
                  <c:v>84.5</c:v>
                </c:pt>
                <c:pt idx="3">
                  <c:v>74.5</c:v>
                </c:pt>
                <c:pt idx="4">
                  <c:v>95.25</c:v>
                </c:pt>
                <c:pt idx="5">
                  <c:v>146.25</c:v>
                </c:pt>
              </c:numCache>
            </c:numRef>
          </c:val>
        </c:ser>
        <c:ser>
          <c:idx val="1"/>
          <c:order val="1"/>
          <c:tx>
            <c:strRef>
              <c:f>'[1]Plate 1 analysis'!$Y$11</c:f>
              <c:strCache>
                <c:ptCount val="1"/>
                <c:pt idx="0">
                  <c:v>12500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analysis'!$H$24:$M$24</c:f>
                <c:numCache>
                  <c:formatCode>General</c:formatCode>
                  <c:ptCount val="6"/>
                  <c:pt idx="0">
                    <c:v>168.68969999999999</c:v>
                  </c:pt>
                  <c:pt idx="1">
                    <c:v>36.743479999999998</c:v>
                  </c:pt>
                  <c:pt idx="2">
                    <c:v>18.047969999999999</c:v>
                  </c:pt>
                  <c:pt idx="3">
                    <c:v>17.839559999999999</c:v>
                  </c:pt>
                  <c:pt idx="4">
                    <c:v>36.296230000000001</c:v>
                  </c:pt>
                  <c:pt idx="5">
                    <c:v>11.711819999999999</c:v>
                  </c:pt>
                </c:numCache>
              </c:numRef>
            </c:plus>
            <c:minus>
              <c:numRef>
                <c:f>'[1]Plate 1 analysis'!$H$24:$M$24</c:f>
                <c:numCache>
                  <c:formatCode>General</c:formatCode>
                  <c:ptCount val="6"/>
                  <c:pt idx="0">
                    <c:v>168.68969999999999</c:v>
                  </c:pt>
                  <c:pt idx="1">
                    <c:v>36.743479999999998</c:v>
                  </c:pt>
                  <c:pt idx="2">
                    <c:v>18.047969999999999</c:v>
                  </c:pt>
                  <c:pt idx="3">
                    <c:v>17.839559999999999</c:v>
                  </c:pt>
                  <c:pt idx="4">
                    <c:v>36.296230000000001</c:v>
                  </c:pt>
                  <c:pt idx="5">
                    <c:v>11.711819999999999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analysis'!$H$13:$M$13</c:f>
              <c:numCache>
                <c:formatCode>General</c:formatCode>
                <c:ptCount val="6"/>
                <c:pt idx="0">
                  <c:v>1040.25</c:v>
                </c:pt>
                <c:pt idx="1">
                  <c:v>528.5</c:v>
                </c:pt>
                <c:pt idx="2">
                  <c:v>197.75</c:v>
                </c:pt>
                <c:pt idx="3">
                  <c:v>180.5</c:v>
                </c:pt>
                <c:pt idx="4">
                  <c:v>125.5</c:v>
                </c:pt>
                <c:pt idx="5">
                  <c:v>119</c:v>
                </c:pt>
              </c:numCache>
            </c:numRef>
          </c:val>
        </c:ser>
        <c:ser>
          <c:idx val="2"/>
          <c:order val="2"/>
          <c:tx>
            <c:strRef>
              <c:f>'[1]Plate 1 analysis'!$Y$10</c:f>
              <c:strCache>
                <c:ptCount val="1"/>
                <c:pt idx="0">
                  <c:v>25000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analysis'!$H$25:$M$25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plus>
            <c:minus>
              <c:numRef>
                <c:f>'[1]Plate 1 analysis'!$H$25:$M$25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analysis'!$H$14:$M$14</c:f>
              <c:numCache>
                <c:formatCode>General</c:formatCode>
                <c:ptCount val="6"/>
                <c:pt idx="0">
                  <c:v>2805</c:v>
                </c:pt>
                <c:pt idx="1">
                  <c:v>873.5</c:v>
                </c:pt>
                <c:pt idx="2">
                  <c:v>617.25</c:v>
                </c:pt>
                <c:pt idx="3">
                  <c:v>334.25</c:v>
                </c:pt>
                <c:pt idx="4">
                  <c:v>197.25</c:v>
                </c:pt>
                <c:pt idx="5">
                  <c:v>91.5</c:v>
                </c:pt>
              </c:numCache>
            </c:numRef>
          </c:val>
        </c:ser>
        <c:ser>
          <c:idx val="3"/>
          <c:order val="3"/>
          <c:tx>
            <c:strRef>
              <c:f>'[1]Plate 1 analysis'!$Y$9</c:f>
              <c:strCache>
                <c:ptCount val="1"/>
                <c:pt idx="0">
                  <c:v>50000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analysis'!$H$26:$M$26</c:f>
                <c:numCache>
                  <c:formatCode>General</c:formatCode>
                  <c:ptCount val="6"/>
                  <c:pt idx="0">
                    <c:v>302.19889999999998</c:v>
                  </c:pt>
                  <c:pt idx="1">
                    <c:v>48.042299999999997</c:v>
                  </c:pt>
                  <c:pt idx="2">
                    <c:v>334.495</c:v>
                  </c:pt>
                  <c:pt idx="3">
                    <c:v>59.746690000000001</c:v>
                  </c:pt>
                  <c:pt idx="4">
                    <c:v>28.795249999999999</c:v>
                  </c:pt>
                  <c:pt idx="5">
                    <c:v>12.41639</c:v>
                  </c:pt>
                </c:numCache>
              </c:numRef>
            </c:plus>
            <c:minus>
              <c:numRef>
                <c:f>'[1]Plate 1 analysis'!$H$26:$M$26</c:f>
                <c:numCache>
                  <c:formatCode>General</c:formatCode>
                  <c:ptCount val="6"/>
                  <c:pt idx="0">
                    <c:v>302.19889999999998</c:v>
                  </c:pt>
                  <c:pt idx="1">
                    <c:v>48.042299999999997</c:v>
                  </c:pt>
                  <c:pt idx="2">
                    <c:v>334.495</c:v>
                  </c:pt>
                  <c:pt idx="3">
                    <c:v>59.746690000000001</c:v>
                  </c:pt>
                  <c:pt idx="4">
                    <c:v>28.795249999999999</c:v>
                  </c:pt>
                  <c:pt idx="5">
                    <c:v>12.41639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analysis'!$H$15:$M$15</c:f>
              <c:numCache>
                <c:formatCode>General</c:formatCode>
                <c:ptCount val="6"/>
                <c:pt idx="0">
                  <c:v>2218</c:v>
                </c:pt>
                <c:pt idx="1">
                  <c:v>1265.75</c:v>
                </c:pt>
                <c:pt idx="2">
                  <c:v>1296.25</c:v>
                </c:pt>
                <c:pt idx="3">
                  <c:v>416</c:v>
                </c:pt>
                <c:pt idx="4">
                  <c:v>300</c:v>
                </c:pt>
                <c:pt idx="5">
                  <c:v>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69344"/>
        <c:axId val="114171264"/>
      </c:barChart>
      <c:catAx>
        <c:axId val="1141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 from producer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171264"/>
        <c:crosses val="autoZero"/>
        <c:auto val="1"/>
        <c:lblAlgn val="ctr"/>
        <c:lblOffset val="100"/>
        <c:noMultiLvlLbl val="0"/>
      </c:catAx>
      <c:valAx>
        <c:axId val="11417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169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JFH1 2-fold serial dilution vs cells seeded following electroporation</a:t>
            </a:r>
          </a:p>
          <a:p>
            <a:pPr>
              <a:defRPr/>
            </a:pPr>
            <a:r>
              <a:rPr lang="en-GB" sz="800"/>
              <a:t>UNCLARIFIED SUPERNATANT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'[1]Plate 1 analysis'!$Y$12</c:f>
              <c:strCache>
                <c:ptCount val="1"/>
                <c:pt idx="0">
                  <c:v>6250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analysis'!$B$23:$G$23</c:f>
                <c:numCache>
                  <c:formatCode>General</c:formatCode>
                  <c:ptCount val="6"/>
                  <c:pt idx="0">
                    <c:v>1034.173</c:v>
                  </c:pt>
                  <c:pt idx="1">
                    <c:v>33.990200000000002</c:v>
                  </c:pt>
                  <c:pt idx="2">
                    <c:v>28.788019999999999</c:v>
                  </c:pt>
                  <c:pt idx="3">
                    <c:v>25.56813</c:v>
                  </c:pt>
                  <c:pt idx="4">
                    <c:v>190.20650000000001</c:v>
                  </c:pt>
                  <c:pt idx="5">
                    <c:v>16.173539999999999</c:v>
                  </c:pt>
                </c:numCache>
              </c:numRef>
            </c:plus>
            <c:minus>
              <c:numRef>
                <c:f>'[1]Plate 1 analysis'!$B$23:$G$23</c:f>
                <c:numCache>
                  <c:formatCode>General</c:formatCode>
                  <c:ptCount val="6"/>
                  <c:pt idx="0">
                    <c:v>1034.173</c:v>
                  </c:pt>
                  <c:pt idx="1">
                    <c:v>33.990200000000002</c:v>
                  </c:pt>
                  <c:pt idx="2">
                    <c:v>28.788019999999999</c:v>
                  </c:pt>
                  <c:pt idx="3">
                    <c:v>25.56813</c:v>
                  </c:pt>
                  <c:pt idx="4">
                    <c:v>190.20650000000001</c:v>
                  </c:pt>
                  <c:pt idx="5">
                    <c:v>16.173539999999999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analysis'!$B$12:$G$12</c:f>
              <c:numCache>
                <c:formatCode>General</c:formatCode>
                <c:ptCount val="6"/>
                <c:pt idx="0">
                  <c:v>3020.25</c:v>
                </c:pt>
                <c:pt idx="1">
                  <c:v>358</c:v>
                </c:pt>
                <c:pt idx="2">
                  <c:v>115.5</c:v>
                </c:pt>
                <c:pt idx="3">
                  <c:v>94.75</c:v>
                </c:pt>
                <c:pt idx="4">
                  <c:v>269</c:v>
                </c:pt>
                <c:pt idx="5">
                  <c:v>74.5</c:v>
                </c:pt>
              </c:numCache>
            </c:numRef>
          </c:val>
        </c:ser>
        <c:ser>
          <c:idx val="1"/>
          <c:order val="1"/>
          <c:tx>
            <c:strRef>
              <c:f>'[1]Plate 1 analysis'!$Y$11</c:f>
              <c:strCache>
                <c:ptCount val="1"/>
                <c:pt idx="0">
                  <c:v>12500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analysis'!$B$24:$G$24</c:f>
                <c:numCache>
                  <c:formatCode>General</c:formatCode>
                  <c:ptCount val="6"/>
                  <c:pt idx="0">
                    <c:v>608.21640000000002</c:v>
                  </c:pt>
                  <c:pt idx="1">
                    <c:v>66.444209999999998</c:v>
                  </c:pt>
                  <c:pt idx="2">
                    <c:v>73.674260000000004</c:v>
                  </c:pt>
                  <c:pt idx="3">
                    <c:v>49.775329999999997</c:v>
                  </c:pt>
                  <c:pt idx="4">
                    <c:v>45.2226</c:v>
                  </c:pt>
                  <c:pt idx="5">
                    <c:v>224.3785</c:v>
                  </c:pt>
                </c:numCache>
              </c:numRef>
            </c:plus>
            <c:minus>
              <c:numRef>
                <c:f>'[1]Plate 1 analysis'!$B$24:$G$24</c:f>
                <c:numCache>
                  <c:formatCode>General</c:formatCode>
                  <c:ptCount val="6"/>
                  <c:pt idx="0">
                    <c:v>608.21640000000002</c:v>
                  </c:pt>
                  <c:pt idx="1">
                    <c:v>66.444209999999998</c:v>
                  </c:pt>
                  <c:pt idx="2">
                    <c:v>73.674260000000004</c:v>
                  </c:pt>
                  <c:pt idx="3">
                    <c:v>49.775329999999997</c:v>
                  </c:pt>
                  <c:pt idx="4">
                    <c:v>45.2226</c:v>
                  </c:pt>
                  <c:pt idx="5">
                    <c:v>224.3785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analysis'!$B$13:$G$13</c:f>
              <c:numCache>
                <c:formatCode>General</c:formatCode>
                <c:ptCount val="6"/>
                <c:pt idx="0">
                  <c:v>3607</c:v>
                </c:pt>
                <c:pt idx="1">
                  <c:v>433</c:v>
                </c:pt>
                <c:pt idx="2">
                  <c:v>221.25</c:v>
                </c:pt>
                <c:pt idx="3">
                  <c:v>132.5</c:v>
                </c:pt>
                <c:pt idx="4">
                  <c:v>156.5</c:v>
                </c:pt>
                <c:pt idx="5">
                  <c:v>323.75</c:v>
                </c:pt>
              </c:numCache>
            </c:numRef>
          </c:val>
        </c:ser>
        <c:ser>
          <c:idx val="2"/>
          <c:order val="2"/>
          <c:tx>
            <c:strRef>
              <c:f>'[1]Plate 1 analysis'!$Y$10</c:f>
              <c:strCache>
                <c:ptCount val="1"/>
                <c:pt idx="0">
                  <c:v>25000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analysis'!$B$25:$G$25</c:f>
                <c:numCache>
                  <c:formatCode>General</c:formatCode>
                  <c:ptCount val="6"/>
                  <c:pt idx="0">
                    <c:v>315.1223</c:v>
                  </c:pt>
                  <c:pt idx="1">
                    <c:v>83.690899999999999</c:v>
                  </c:pt>
                  <c:pt idx="2">
                    <c:v>113.7629</c:v>
                  </c:pt>
                  <c:pt idx="3">
                    <c:v>59.6357</c:v>
                  </c:pt>
                  <c:pt idx="4">
                    <c:v>35.002380000000002</c:v>
                  </c:pt>
                  <c:pt idx="5">
                    <c:v>20.442499999999999</c:v>
                  </c:pt>
                </c:numCache>
              </c:numRef>
            </c:plus>
            <c:minus>
              <c:numRef>
                <c:f>'[1]Plate 1 analysis'!$B$25:$G$25</c:f>
                <c:numCache>
                  <c:formatCode>General</c:formatCode>
                  <c:ptCount val="6"/>
                  <c:pt idx="0">
                    <c:v>315.1223</c:v>
                  </c:pt>
                  <c:pt idx="1">
                    <c:v>83.690899999999999</c:v>
                  </c:pt>
                  <c:pt idx="2">
                    <c:v>113.7629</c:v>
                  </c:pt>
                  <c:pt idx="3">
                    <c:v>59.6357</c:v>
                  </c:pt>
                  <c:pt idx="4">
                    <c:v>35.002380000000002</c:v>
                  </c:pt>
                  <c:pt idx="5">
                    <c:v>20.442499999999999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analysis'!$B$14:$G$14</c:f>
              <c:numCache>
                <c:formatCode>General</c:formatCode>
                <c:ptCount val="6"/>
                <c:pt idx="0">
                  <c:v>2279.5</c:v>
                </c:pt>
                <c:pt idx="1">
                  <c:v>1051</c:v>
                </c:pt>
                <c:pt idx="2">
                  <c:v>525</c:v>
                </c:pt>
                <c:pt idx="3">
                  <c:v>272.5</c:v>
                </c:pt>
                <c:pt idx="4">
                  <c:v>201</c:v>
                </c:pt>
                <c:pt idx="5">
                  <c:v>166.75</c:v>
                </c:pt>
              </c:numCache>
            </c:numRef>
          </c:val>
        </c:ser>
        <c:ser>
          <c:idx val="3"/>
          <c:order val="3"/>
          <c:tx>
            <c:strRef>
              <c:f>'[1]Plate 1 analysis'!$Y$9</c:f>
              <c:strCache>
                <c:ptCount val="1"/>
                <c:pt idx="0">
                  <c:v>50000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analysis'!$B$26:$G$26</c:f>
                <c:numCache>
                  <c:formatCode>General</c:formatCode>
                  <c:ptCount val="6"/>
                  <c:pt idx="0">
                    <c:v>645.33849999999995</c:v>
                  </c:pt>
                  <c:pt idx="1">
                    <c:v>150.1618</c:v>
                  </c:pt>
                  <c:pt idx="2">
                    <c:v>178.34190000000001</c:v>
                  </c:pt>
                  <c:pt idx="3">
                    <c:v>85.430769999999995</c:v>
                  </c:pt>
                  <c:pt idx="4">
                    <c:v>35.61016</c:v>
                  </c:pt>
                  <c:pt idx="5">
                    <c:v>26.329239999999999</c:v>
                  </c:pt>
                </c:numCache>
              </c:numRef>
            </c:plus>
            <c:minus>
              <c:numRef>
                <c:f>'[1]Plate 1 analysis'!$B$26:$G$26</c:f>
                <c:numCache>
                  <c:formatCode>General</c:formatCode>
                  <c:ptCount val="6"/>
                  <c:pt idx="0">
                    <c:v>645.33849999999995</c:v>
                  </c:pt>
                  <c:pt idx="1">
                    <c:v>150.1618</c:v>
                  </c:pt>
                  <c:pt idx="2">
                    <c:v>178.34190000000001</c:v>
                  </c:pt>
                  <c:pt idx="3">
                    <c:v>85.430769999999995</c:v>
                  </c:pt>
                  <c:pt idx="4">
                    <c:v>35.61016</c:v>
                  </c:pt>
                  <c:pt idx="5">
                    <c:v>26.329239999999999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analysis'!$B$15:$G$15</c:f>
              <c:numCache>
                <c:formatCode>General</c:formatCode>
                <c:ptCount val="6"/>
                <c:pt idx="0">
                  <c:v>3559.5</c:v>
                </c:pt>
                <c:pt idx="1">
                  <c:v>1678.75</c:v>
                </c:pt>
                <c:pt idx="2">
                  <c:v>1153</c:v>
                </c:pt>
                <c:pt idx="3">
                  <c:v>593.5</c:v>
                </c:pt>
                <c:pt idx="4">
                  <c:v>221.5</c:v>
                </c:pt>
                <c:pt idx="5">
                  <c:v>190.75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209536"/>
        <c:axId val="114211456"/>
      </c:barChart>
      <c:catAx>
        <c:axId val="11420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 from producer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211456"/>
        <c:crosses val="autoZero"/>
        <c:auto val="1"/>
        <c:lblAlgn val="ctr"/>
        <c:lblOffset val="100"/>
        <c:noMultiLvlLbl val="0"/>
      </c:catAx>
      <c:valAx>
        <c:axId val="114211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209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Clarified vs Unclarified supernatant for optimised cells seeded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'[1]Key data'!$P$5</c:f>
              <c:strCache>
                <c:ptCount val="1"/>
                <c:pt idx="0">
                  <c:v>25,000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data'!$I$12:$N$12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plus>
            <c:minus>
              <c:numRef>
                <c:f>'[1]Key data'!$I$12:$N$12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data'!$I$5:$N$5</c:f>
              <c:numCache>
                <c:formatCode>General</c:formatCode>
                <c:ptCount val="6"/>
                <c:pt idx="0">
                  <c:v>2805</c:v>
                </c:pt>
                <c:pt idx="1">
                  <c:v>873.5</c:v>
                </c:pt>
                <c:pt idx="2">
                  <c:v>617.25</c:v>
                </c:pt>
                <c:pt idx="3">
                  <c:v>334.25</c:v>
                </c:pt>
                <c:pt idx="4">
                  <c:v>197.25</c:v>
                </c:pt>
                <c:pt idx="5">
                  <c:v>91.5</c:v>
                </c:pt>
              </c:numCache>
            </c:numRef>
          </c:val>
        </c:ser>
        <c:ser>
          <c:idx val="1"/>
          <c:order val="1"/>
          <c:tx>
            <c:strRef>
              <c:f>'[1]Key data'!$P$6</c:f>
              <c:strCache>
                <c:ptCount val="1"/>
                <c:pt idx="0">
                  <c:v>25,000 cells
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data'!$I$13:$N$13</c:f>
                <c:numCache>
                  <c:formatCode>General</c:formatCode>
                  <c:ptCount val="6"/>
                  <c:pt idx="0">
                    <c:v>315.1223</c:v>
                  </c:pt>
                  <c:pt idx="1">
                    <c:v>83.690899999999999</c:v>
                  </c:pt>
                  <c:pt idx="2">
                    <c:v>113.7629</c:v>
                  </c:pt>
                  <c:pt idx="3">
                    <c:v>59.6357</c:v>
                  </c:pt>
                  <c:pt idx="4">
                    <c:v>35.002380000000002</c:v>
                  </c:pt>
                  <c:pt idx="5">
                    <c:v>20.442499999999999</c:v>
                  </c:pt>
                </c:numCache>
              </c:numRef>
            </c:plus>
            <c:minus>
              <c:numRef>
                <c:f>'[1]Key data'!$I$13:$N$13</c:f>
                <c:numCache>
                  <c:formatCode>General</c:formatCode>
                  <c:ptCount val="6"/>
                  <c:pt idx="0">
                    <c:v>315.1223</c:v>
                  </c:pt>
                  <c:pt idx="1">
                    <c:v>83.690899999999999</c:v>
                  </c:pt>
                  <c:pt idx="2">
                    <c:v>113.7629</c:v>
                  </c:pt>
                  <c:pt idx="3">
                    <c:v>59.6357</c:v>
                  </c:pt>
                  <c:pt idx="4">
                    <c:v>35.002380000000002</c:v>
                  </c:pt>
                  <c:pt idx="5">
                    <c:v>20.442499999999999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data'!$I$6:$N$6</c:f>
              <c:numCache>
                <c:formatCode>General</c:formatCode>
                <c:ptCount val="6"/>
                <c:pt idx="0">
                  <c:v>2279.5</c:v>
                </c:pt>
                <c:pt idx="1">
                  <c:v>1051</c:v>
                </c:pt>
                <c:pt idx="2">
                  <c:v>525</c:v>
                </c:pt>
                <c:pt idx="3">
                  <c:v>272.5</c:v>
                </c:pt>
                <c:pt idx="4">
                  <c:v>201</c:v>
                </c:pt>
                <c:pt idx="5">
                  <c:v>166.75</c:v>
                </c:pt>
              </c:numCache>
            </c:numRef>
          </c:val>
        </c:ser>
        <c:ser>
          <c:idx val="2"/>
          <c:order val="2"/>
          <c:tx>
            <c:strRef>
              <c:f>'[1]Key data'!$P$7</c:f>
              <c:strCache>
                <c:ptCount val="1"/>
                <c:pt idx="0">
                  <c:v>12,500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data'!$I$14:$N$14</c:f>
                <c:numCache>
                  <c:formatCode>General</c:formatCode>
                  <c:ptCount val="6"/>
                  <c:pt idx="0">
                    <c:v>168.68969999999999</c:v>
                  </c:pt>
                  <c:pt idx="1">
                    <c:v>36.743479999999998</c:v>
                  </c:pt>
                  <c:pt idx="2">
                    <c:v>18.047969999999999</c:v>
                  </c:pt>
                  <c:pt idx="3">
                    <c:v>17.839559999999999</c:v>
                  </c:pt>
                  <c:pt idx="4">
                    <c:v>36.296230000000001</c:v>
                  </c:pt>
                  <c:pt idx="5">
                    <c:v>11.711819999999999</c:v>
                  </c:pt>
                </c:numCache>
              </c:numRef>
            </c:plus>
            <c:minus>
              <c:numRef>
                <c:f>'[1]Key data'!$I$14:$N$14</c:f>
                <c:numCache>
                  <c:formatCode>General</c:formatCode>
                  <c:ptCount val="6"/>
                  <c:pt idx="0">
                    <c:v>168.68969999999999</c:v>
                  </c:pt>
                  <c:pt idx="1">
                    <c:v>36.743479999999998</c:v>
                  </c:pt>
                  <c:pt idx="2">
                    <c:v>18.047969999999999</c:v>
                  </c:pt>
                  <c:pt idx="3">
                    <c:v>17.839559999999999</c:v>
                  </c:pt>
                  <c:pt idx="4">
                    <c:v>36.296230000000001</c:v>
                  </c:pt>
                  <c:pt idx="5">
                    <c:v>11.711819999999999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data'!$I$7:$N$7</c:f>
              <c:numCache>
                <c:formatCode>General</c:formatCode>
                <c:ptCount val="6"/>
                <c:pt idx="0">
                  <c:v>1040.25</c:v>
                </c:pt>
                <c:pt idx="1">
                  <c:v>528.5</c:v>
                </c:pt>
                <c:pt idx="2">
                  <c:v>197.75</c:v>
                </c:pt>
                <c:pt idx="3">
                  <c:v>180.5</c:v>
                </c:pt>
                <c:pt idx="4">
                  <c:v>125.5</c:v>
                </c:pt>
                <c:pt idx="5">
                  <c:v>119</c:v>
                </c:pt>
              </c:numCache>
            </c:numRef>
          </c:val>
        </c:ser>
        <c:ser>
          <c:idx val="3"/>
          <c:order val="3"/>
          <c:tx>
            <c:strRef>
              <c:f>'[1]Key data'!$P$8</c:f>
              <c:strCache>
                <c:ptCount val="1"/>
                <c:pt idx="0">
                  <c:v>12,500 cells
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data'!$I$15:$N$15</c:f>
                <c:numCache>
                  <c:formatCode>General</c:formatCode>
                  <c:ptCount val="6"/>
                  <c:pt idx="0">
                    <c:v>608.21640000000002</c:v>
                  </c:pt>
                  <c:pt idx="1">
                    <c:v>66.444209999999998</c:v>
                  </c:pt>
                  <c:pt idx="2">
                    <c:v>73.674260000000004</c:v>
                  </c:pt>
                  <c:pt idx="3">
                    <c:v>49.775329999999997</c:v>
                  </c:pt>
                  <c:pt idx="4">
                    <c:v>45.2226</c:v>
                  </c:pt>
                  <c:pt idx="5">
                    <c:v>224.3785</c:v>
                  </c:pt>
                </c:numCache>
              </c:numRef>
            </c:plus>
            <c:minus>
              <c:numRef>
                <c:f>'[1]Key data'!$I$15:$N$15</c:f>
                <c:numCache>
                  <c:formatCode>General</c:formatCode>
                  <c:ptCount val="6"/>
                  <c:pt idx="0">
                    <c:v>608.21640000000002</c:v>
                  </c:pt>
                  <c:pt idx="1">
                    <c:v>66.444209999999998</c:v>
                  </c:pt>
                  <c:pt idx="2">
                    <c:v>73.674260000000004</c:v>
                  </c:pt>
                  <c:pt idx="3">
                    <c:v>49.775329999999997</c:v>
                  </c:pt>
                  <c:pt idx="4">
                    <c:v>45.2226</c:v>
                  </c:pt>
                  <c:pt idx="5">
                    <c:v>224.3785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data'!$I$8:$N$8</c:f>
              <c:numCache>
                <c:formatCode>General</c:formatCode>
                <c:ptCount val="6"/>
                <c:pt idx="0">
                  <c:v>3607</c:v>
                </c:pt>
                <c:pt idx="1">
                  <c:v>433</c:v>
                </c:pt>
                <c:pt idx="2">
                  <c:v>221.25</c:v>
                </c:pt>
                <c:pt idx="3">
                  <c:v>132.5</c:v>
                </c:pt>
                <c:pt idx="4">
                  <c:v>156.5</c:v>
                </c:pt>
                <c:pt idx="5">
                  <c:v>323.75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232704"/>
        <c:axId val="114255360"/>
      </c:barChart>
      <c:catAx>
        <c:axId val="1142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255360"/>
        <c:crosses val="autoZero"/>
        <c:auto val="1"/>
        <c:lblAlgn val="ctr"/>
        <c:lblOffset val="100"/>
        <c:noMultiLvlLbl val="0"/>
      </c:catAx>
      <c:valAx>
        <c:axId val="114255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232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JFH1</a:t>
            </a:r>
            <a:r>
              <a:rPr lang="en-GB" sz="1200" baseline="0"/>
              <a:t> 'titre' by NS5A +ve cells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raw NS5A +ve cells/well</c:v>
          </c:tx>
          <c:invertIfNegative val="0"/>
          <c:errBars>
            <c:errBarType val="both"/>
            <c:errValType val="cust"/>
            <c:noEndCap val="0"/>
            <c:plus>
              <c:numRef>
                <c:f>[1]Figures!$E$87:$J$87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plus>
            <c:minus>
              <c:numRef>
                <c:f>[1]Figures!$E$87:$J$87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[1]Figures!$E$86:$J$86</c:f>
              <c:numCache>
                <c:formatCode>General</c:formatCode>
                <c:ptCount val="6"/>
                <c:pt idx="0">
                  <c:v>2805</c:v>
                </c:pt>
                <c:pt idx="1">
                  <c:v>873.5</c:v>
                </c:pt>
                <c:pt idx="2">
                  <c:v>617.25</c:v>
                </c:pt>
                <c:pt idx="3">
                  <c:v>334.25</c:v>
                </c:pt>
                <c:pt idx="4">
                  <c:v>197.25</c:v>
                </c:pt>
                <c:pt idx="5">
                  <c:v>91.5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286976"/>
        <c:axId val="114288896"/>
      </c:barChart>
      <c:lineChart>
        <c:grouping val="standard"/>
        <c:varyColors val="0"/>
        <c:ser>
          <c:idx val="1"/>
          <c:order val="1"/>
          <c:tx>
            <c:v>Titre (NS5A +ve cells/ml)</c:v>
          </c:tx>
          <c:val>
            <c:numRef>
              <c:f>[1]Figures!$E$96:$J$96</c:f>
              <c:numCache>
                <c:formatCode>General</c:formatCode>
                <c:ptCount val="6"/>
                <c:pt idx="0">
                  <c:v>56100</c:v>
                </c:pt>
                <c:pt idx="1">
                  <c:v>34940</c:v>
                </c:pt>
                <c:pt idx="2">
                  <c:v>49380</c:v>
                </c:pt>
                <c:pt idx="3">
                  <c:v>53480</c:v>
                </c:pt>
                <c:pt idx="4">
                  <c:v>63120</c:v>
                </c:pt>
                <c:pt idx="5">
                  <c:v>58560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66208"/>
        <c:axId val="122364288"/>
      </c:lineChart>
      <c:catAx>
        <c:axId val="11428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288896"/>
        <c:crosses val="autoZero"/>
        <c:auto val="1"/>
        <c:lblAlgn val="ctr"/>
        <c:lblOffset val="100"/>
        <c:noMultiLvlLbl val="0"/>
      </c:catAx>
      <c:valAx>
        <c:axId val="114288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raw</a:t>
                </a:r>
                <a:r>
                  <a:rPr lang="en-GB" baseline="0"/>
                  <a:t> NS5A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286976"/>
        <c:crosses val="autoZero"/>
        <c:crossBetween val="between"/>
      </c:valAx>
      <c:valAx>
        <c:axId val="1223642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cells/ml * dilution factor</a:t>
                </a:r>
                <a:endParaRPr lang="en-GB"/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122366208"/>
        <c:crosses val="max"/>
        <c:crossBetween val="between"/>
      </c:valAx>
      <c:catAx>
        <c:axId val="122366208"/>
        <c:scaling>
          <c:orientation val="minMax"/>
        </c:scaling>
        <c:delete val="1"/>
        <c:axPos val="b"/>
        <c:majorTickMark val="out"/>
        <c:minorTickMark val="none"/>
        <c:tickLblPos val="nextTo"/>
        <c:crossAx val="12236428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Comparison clarified vs unclarified supernatant</a:t>
            </a:r>
          </a:p>
          <a:p>
            <a:pPr>
              <a:defRPr/>
            </a:pPr>
            <a:r>
              <a:rPr lang="en-GB" sz="800"/>
              <a:t>25,000 cells, optimal dilutions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22547286167448"/>
          <c:y val="0.12545199490179929"/>
          <c:w val="0.75794447254313935"/>
          <c:h val="0.64838191594359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'[1]Key data'!$C$28</c:f>
              <c:strCache>
                <c:ptCount val="1"/>
                <c:pt idx="0">
                  <c:v>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data'!$E$32:$L$32</c:f>
                <c:numCache>
                  <c:formatCode>General</c:formatCode>
                  <c:ptCount val="8"/>
                  <c:pt idx="0">
                    <c:v>111.724</c:v>
                  </c:pt>
                  <c:pt idx="1">
                    <c:v>31.980139999999999</c:v>
                  </c:pt>
                  <c:pt idx="3">
                    <c:v>134.93049999999999</c:v>
                  </c:pt>
                  <c:pt idx="4">
                    <c:v>29.394939999999998</c:v>
                  </c:pt>
                  <c:pt idx="6">
                    <c:v>15.146509999999999</c:v>
                  </c:pt>
                  <c:pt idx="7">
                    <c:v>70.164540000000002</c:v>
                  </c:pt>
                </c:numCache>
              </c:numRef>
            </c:plus>
            <c:minus>
              <c:numRef>
                <c:f>'[1]Key data'!$E$32:$L$32</c:f>
                <c:numCache>
                  <c:formatCode>General</c:formatCode>
                  <c:ptCount val="8"/>
                  <c:pt idx="0">
                    <c:v>111.724</c:v>
                  </c:pt>
                  <c:pt idx="1">
                    <c:v>31.980139999999999</c:v>
                  </c:pt>
                  <c:pt idx="3">
                    <c:v>134.93049999999999</c:v>
                  </c:pt>
                  <c:pt idx="4">
                    <c:v>29.394939999999998</c:v>
                  </c:pt>
                  <c:pt idx="6">
                    <c:v>15.146509999999999</c:v>
                  </c:pt>
                  <c:pt idx="7">
                    <c:v>70.164540000000002</c:v>
                  </c:pt>
                </c:numCache>
              </c:numRef>
            </c:minus>
          </c:errBars>
          <c:cat>
            <c:strRef>
              <c:f>'[1]Key data'!$E$26:$L$26</c:f>
              <c:strCache>
                <c:ptCount val="8"/>
                <c:pt idx="0">
                  <c:v>WT 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'[1]Key data'!$E$28:$L$28</c:f>
              <c:numCache>
                <c:formatCode>General</c:formatCode>
                <c:ptCount val="8"/>
                <c:pt idx="0">
                  <c:v>873.5</c:v>
                </c:pt>
                <c:pt idx="1">
                  <c:v>94.75</c:v>
                </c:pt>
                <c:pt idx="3">
                  <c:v>617.25</c:v>
                </c:pt>
                <c:pt idx="4">
                  <c:v>54.25</c:v>
                </c:pt>
                <c:pt idx="6">
                  <c:v>91.5</c:v>
                </c:pt>
                <c:pt idx="7">
                  <c:v>142.75</c:v>
                </c:pt>
              </c:numCache>
            </c:numRef>
          </c:val>
        </c:ser>
        <c:ser>
          <c:idx val="1"/>
          <c:order val="1"/>
          <c:tx>
            <c:strRef>
              <c:f>'[1]Key data'!$C$29</c:f>
              <c:strCache>
                <c:ptCount val="1"/>
                <c:pt idx="0">
                  <c:v>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data'!$E$33:$L$33</c:f>
                <c:numCache>
                  <c:formatCode>General</c:formatCode>
                  <c:ptCount val="8"/>
                  <c:pt idx="0">
                    <c:v>83.690899999999999</c:v>
                  </c:pt>
                  <c:pt idx="1">
                    <c:v>8.779712</c:v>
                  </c:pt>
                  <c:pt idx="3">
                    <c:v>113.7629</c:v>
                  </c:pt>
                  <c:pt idx="4">
                    <c:v>8.4113019999999992</c:v>
                  </c:pt>
                  <c:pt idx="6">
                    <c:v>20.442499999999999</c:v>
                  </c:pt>
                  <c:pt idx="7">
                    <c:v>6.75</c:v>
                  </c:pt>
                </c:numCache>
              </c:numRef>
            </c:plus>
            <c:minus>
              <c:numRef>
                <c:f>'[1]Key data'!$E$33:$L$33</c:f>
                <c:numCache>
                  <c:formatCode>General</c:formatCode>
                  <c:ptCount val="8"/>
                  <c:pt idx="0">
                    <c:v>83.690899999999999</c:v>
                  </c:pt>
                  <c:pt idx="1">
                    <c:v>8.779712</c:v>
                  </c:pt>
                  <c:pt idx="3">
                    <c:v>113.7629</c:v>
                  </c:pt>
                  <c:pt idx="4">
                    <c:v>8.4113019999999992</c:v>
                  </c:pt>
                  <c:pt idx="6">
                    <c:v>20.442499999999999</c:v>
                  </c:pt>
                  <c:pt idx="7">
                    <c:v>6.75</c:v>
                  </c:pt>
                </c:numCache>
              </c:numRef>
            </c:minus>
          </c:errBars>
          <c:cat>
            <c:strRef>
              <c:f>'[1]Key data'!$E$26:$L$26</c:f>
              <c:strCache>
                <c:ptCount val="8"/>
                <c:pt idx="0">
                  <c:v>WT 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'[1]Key data'!$E$29:$L$29</c:f>
              <c:numCache>
                <c:formatCode>General</c:formatCode>
                <c:ptCount val="8"/>
                <c:pt idx="0">
                  <c:v>1051</c:v>
                </c:pt>
                <c:pt idx="1">
                  <c:v>33.5</c:v>
                </c:pt>
                <c:pt idx="3">
                  <c:v>525</c:v>
                </c:pt>
                <c:pt idx="4">
                  <c:v>16.5</c:v>
                </c:pt>
                <c:pt idx="6">
                  <c:v>166.75</c:v>
                </c:pt>
                <c:pt idx="7">
                  <c:v>20.25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400768"/>
        <c:axId val="122402688"/>
      </c:barChart>
      <c:catAx>
        <c:axId val="12240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JFH1</a:t>
                </a:r>
                <a:r>
                  <a:rPr lang="en-GB" baseline="0"/>
                  <a:t> construct and fold dilution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6016151111063627"/>
              <c:y val="0.91488117216013187"/>
            </c:manualLayout>
          </c:layout>
          <c:overlay val="0"/>
        </c:title>
        <c:majorTickMark val="out"/>
        <c:minorTickMark val="none"/>
        <c:tickLblPos val="nextTo"/>
        <c:crossAx val="122402688"/>
        <c:crosses val="autoZero"/>
        <c:auto val="1"/>
        <c:lblAlgn val="ctr"/>
        <c:lblOffset val="100"/>
        <c:noMultiLvlLbl val="0"/>
      </c:catAx>
      <c:valAx>
        <c:axId val="122402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2400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Intracellular virus (JFH1)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25,000 cells</c:v>
          </c:tx>
          <c:invertIfNegative val="0"/>
          <c:errBars>
            <c:errBarType val="both"/>
            <c:errValType val="cust"/>
            <c:noEndCap val="0"/>
            <c:plus>
              <c:numRef>
                <c:f>'[1]Plate 3 Analysis'!$B$42:$G$42</c:f>
                <c:numCache>
                  <c:formatCode>General</c:formatCode>
                  <c:ptCount val="6"/>
                  <c:pt idx="0">
                    <c:v>505.46570000000003</c:v>
                  </c:pt>
                  <c:pt idx="1">
                    <c:v>175.7116</c:v>
                  </c:pt>
                  <c:pt idx="2">
                    <c:v>28.952190000000002</c:v>
                  </c:pt>
                  <c:pt idx="3">
                    <c:v>16.208919999999999</c:v>
                  </c:pt>
                  <c:pt idx="4">
                    <c:v>16.86713</c:v>
                  </c:pt>
                  <c:pt idx="5">
                    <c:v>3.752777</c:v>
                  </c:pt>
                </c:numCache>
              </c:numRef>
            </c:plus>
            <c:minus>
              <c:numRef>
                <c:f>'[1]Plate 3 Analysis'!$B$42:$G$42</c:f>
                <c:numCache>
                  <c:formatCode>General</c:formatCode>
                  <c:ptCount val="6"/>
                  <c:pt idx="0">
                    <c:v>505.46570000000003</c:v>
                  </c:pt>
                  <c:pt idx="1">
                    <c:v>175.7116</c:v>
                  </c:pt>
                  <c:pt idx="2">
                    <c:v>28.952190000000002</c:v>
                  </c:pt>
                  <c:pt idx="3">
                    <c:v>16.208919999999999</c:v>
                  </c:pt>
                  <c:pt idx="4">
                    <c:v>16.86713</c:v>
                  </c:pt>
                  <c:pt idx="5">
                    <c:v>3.752777</c:v>
                  </c:pt>
                </c:numCache>
              </c:numRef>
            </c:minus>
          </c:errBars>
          <c:cat>
            <c:numRef>
              <c:f>'[1]Plate 3 Analysis'!$J$36:$J$41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3 Analysis'!$B$14:$G$14</c:f>
              <c:numCache>
                <c:formatCode>General</c:formatCode>
                <c:ptCount val="6"/>
                <c:pt idx="0">
                  <c:v>1354.5</c:v>
                </c:pt>
                <c:pt idx="1">
                  <c:v>525.25</c:v>
                </c:pt>
                <c:pt idx="2">
                  <c:v>122.25</c:v>
                </c:pt>
                <c:pt idx="3">
                  <c:v>88.25</c:v>
                </c:pt>
                <c:pt idx="4">
                  <c:v>37</c:v>
                </c:pt>
                <c:pt idx="5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449920"/>
        <c:axId val="122451840"/>
      </c:barChart>
      <c:catAx>
        <c:axId val="12244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2451840"/>
        <c:crosses val="autoZero"/>
        <c:auto val="1"/>
        <c:lblAlgn val="ctr"/>
        <c:lblOffset val="100"/>
        <c:noMultiLvlLbl val="0"/>
      </c:catAx>
      <c:valAx>
        <c:axId val="122451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2449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JFH1</a:t>
            </a:r>
            <a:r>
              <a:rPr lang="en-GB" sz="1200" baseline="0"/>
              <a:t> -&gt; 25,000 cells, 1:4 dilution, unclarified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'[1]Key data'!$E$44:$I$44</c:f>
                <c:numCache>
                  <c:formatCode>General</c:formatCode>
                  <c:ptCount val="5"/>
                  <c:pt idx="0">
                    <c:v>83.690899999999999</c:v>
                  </c:pt>
                  <c:pt idx="1">
                    <c:v>8.779712</c:v>
                  </c:pt>
                  <c:pt idx="3">
                    <c:v>175.7116</c:v>
                  </c:pt>
                  <c:pt idx="4">
                    <c:v>3.752777</c:v>
                  </c:pt>
                </c:numCache>
              </c:numRef>
            </c:plus>
            <c:minus>
              <c:numRef>
                <c:f>'[1]Key data'!$E$44:$I$44</c:f>
                <c:numCache>
                  <c:formatCode>General</c:formatCode>
                  <c:ptCount val="5"/>
                  <c:pt idx="0">
                    <c:v>83.690899999999999</c:v>
                  </c:pt>
                  <c:pt idx="1">
                    <c:v>8.779712</c:v>
                  </c:pt>
                  <c:pt idx="3">
                    <c:v>175.7116</c:v>
                  </c:pt>
                  <c:pt idx="4">
                    <c:v>3.752777</c:v>
                  </c:pt>
                </c:numCache>
              </c:numRef>
            </c:minus>
          </c:errBars>
          <c:cat>
            <c:strRef>
              <c:f>'[1]Key data'!$E$46:$I$46</c:f>
              <c:strCache>
                <c:ptCount val="5"/>
                <c:pt idx="0">
                  <c:v>WT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</c:strCache>
            </c:strRef>
          </c:cat>
          <c:val>
            <c:numRef>
              <c:f>'[1]Key data'!$E$43:$I$43</c:f>
              <c:numCache>
                <c:formatCode>General</c:formatCode>
                <c:ptCount val="5"/>
                <c:pt idx="0">
                  <c:v>1051</c:v>
                </c:pt>
                <c:pt idx="1">
                  <c:v>33.5</c:v>
                </c:pt>
                <c:pt idx="3">
                  <c:v>525.25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804288"/>
        <c:axId val="123806464"/>
      </c:barChart>
      <c:catAx>
        <c:axId val="1238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Extracellular                                       Intracellular</a:t>
                </a:r>
              </a:p>
            </c:rich>
          </c:tx>
          <c:layout>
            <c:manualLayout>
              <c:xMode val="edge"/>
              <c:yMode val="edge"/>
              <c:x val="0.25830691298440173"/>
              <c:y val="0.88330993253179435"/>
            </c:manualLayout>
          </c:layout>
          <c:overlay val="0"/>
        </c:title>
        <c:majorTickMark val="out"/>
        <c:minorTickMark val="none"/>
        <c:tickLblPos val="nextTo"/>
        <c:crossAx val="123806464"/>
        <c:crosses val="autoZero"/>
        <c:auto val="1"/>
        <c:lblAlgn val="ctr"/>
        <c:lblOffset val="100"/>
        <c:noMultiLvlLbl val="0"/>
      </c:catAx>
      <c:valAx>
        <c:axId val="123806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04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J4-JFH1 unclarified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'[1]Plate 1 analysis'!$Y$12</c:f>
              <c:strCache>
                <c:ptCount val="1"/>
                <c:pt idx="0">
                  <c:v>6250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analysis'!$B$27:$G$27</c:f>
                <c:numCache>
                  <c:formatCode>General</c:formatCode>
                  <c:ptCount val="6"/>
                  <c:pt idx="0">
                    <c:v>1014.138</c:v>
                  </c:pt>
                  <c:pt idx="1">
                    <c:v>25.78436</c:v>
                  </c:pt>
                  <c:pt idx="2">
                    <c:v>6.4420500000000001</c:v>
                  </c:pt>
                  <c:pt idx="3">
                    <c:v>41.19061</c:v>
                  </c:pt>
                  <c:pt idx="4">
                    <c:v>39.54533</c:v>
                  </c:pt>
                  <c:pt idx="5">
                    <c:v>405.9006</c:v>
                  </c:pt>
                </c:numCache>
              </c:numRef>
            </c:plus>
            <c:minus>
              <c:numRef>
                <c:f>'[1]Plate 1 analysis'!$B$27:$G$27</c:f>
                <c:numCache>
                  <c:formatCode>General</c:formatCode>
                  <c:ptCount val="6"/>
                  <c:pt idx="0">
                    <c:v>1014.138</c:v>
                  </c:pt>
                  <c:pt idx="1">
                    <c:v>25.78436</c:v>
                  </c:pt>
                  <c:pt idx="2">
                    <c:v>6.4420500000000001</c:v>
                  </c:pt>
                  <c:pt idx="3">
                    <c:v>41.19061</c:v>
                  </c:pt>
                  <c:pt idx="4">
                    <c:v>39.54533</c:v>
                  </c:pt>
                  <c:pt idx="5">
                    <c:v>405.9006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analysis'!$B$16:$G$16</c:f>
              <c:numCache>
                <c:formatCode>General</c:formatCode>
                <c:ptCount val="6"/>
                <c:pt idx="0">
                  <c:v>3511.5</c:v>
                </c:pt>
                <c:pt idx="1">
                  <c:v>78</c:v>
                </c:pt>
                <c:pt idx="2">
                  <c:v>10</c:v>
                </c:pt>
                <c:pt idx="3">
                  <c:v>85</c:v>
                </c:pt>
                <c:pt idx="4">
                  <c:v>85</c:v>
                </c:pt>
                <c:pt idx="5">
                  <c:v>716</c:v>
                </c:pt>
              </c:numCache>
            </c:numRef>
          </c:val>
        </c:ser>
        <c:ser>
          <c:idx val="1"/>
          <c:order val="1"/>
          <c:tx>
            <c:strRef>
              <c:f>'[1]Plate 1 analysis'!$Y$11</c:f>
              <c:strCache>
                <c:ptCount val="1"/>
                <c:pt idx="0">
                  <c:v>12500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analysis'!$B$28:$G$28</c:f>
                <c:numCache>
                  <c:formatCode>General</c:formatCode>
                  <c:ptCount val="6"/>
                  <c:pt idx="0">
                    <c:v>814.5136</c:v>
                  </c:pt>
                  <c:pt idx="1">
                    <c:v>13.186959999999999</c:v>
                  </c:pt>
                  <c:pt idx="2">
                    <c:v>17.100190000000001</c:v>
                  </c:pt>
                  <c:pt idx="3">
                    <c:v>21.451499999999999</c:v>
                  </c:pt>
                  <c:pt idx="4">
                    <c:v>26.06842</c:v>
                  </c:pt>
                  <c:pt idx="5">
                    <c:v>46.949440000000003</c:v>
                  </c:pt>
                </c:numCache>
              </c:numRef>
            </c:plus>
            <c:minus>
              <c:numRef>
                <c:f>'[1]Plate 1 analysis'!$B$28:$G$28</c:f>
                <c:numCache>
                  <c:formatCode>General</c:formatCode>
                  <c:ptCount val="6"/>
                  <c:pt idx="0">
                    <c:v>814.5136</c:v>
                  </c:pt>
                  <c:pt idx="1">
                    <c:v>13.186959999999999</c:v>
                  </c:pt>
                  <c:pt idx="2">
                    <c:v>17.100190000000001</c:v>
                  </c:pt>
                  <c:pt idx="3">
                    <c:v>21.451499999999999</c:v>
                  </c:pt>
                  <c:pt idx="4">
                    <c:v>26.06842</c:v>
                  </c:pt>
                  <c:pt idx="5">
                    <c:v>46.949440000000003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analysis'!$B$17:$G$17</c:f>
              <c:numCache>
                <c:formatCode>General</c:formatCode>
                <c:ptCount val="6"/>
                <c:pt idx="0">
                  <c:v>2385.5</c:v>
                </c:pt>
                <c:pt idx="1">
                  <c:v>47.25</c:v>
                </c:pt>
                <c:pt idx="2">
                  <c:v>57.5</c:v>
                </c:pt>
                <c:pt idx="3">
                  <c:v>54</c:v>
                </c:pt>
                <c:pt idx="4">
                  <c:v>40.75</c:v>
                </c:pt>
                <c:pt idx="5">
                  <c:v>91.5</c:v>
                </c:pt>
              </c:numCache>
            </c:numRef>
          </c:val>
        </c:ser>
        <c:ser>
          <c:idx val="2"/>
          <c:order val="2"/>
          <c:tx>
            <c:strRef>
              <c:f>'[1]Plate 1 analysis'!$Y$10</c:f>
              <c:strCache>
                <c:ptCount val="1"/>
                <c:pt idx="0">
                  <c:v>25000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analysis'!$B$29:$G$29</c:f>
                <c:numCache>
                  <c:formatCode>General</c:formatCode>
                  <c:ptCount val="6"/>
                  <c:pt idx="0">
                    <c:v>575.47770000000003</c:v>
                  </c:pt>
                  <c:pt idx="1">
                    <c:v>18.641349999999999</c:v>
                  </c:pt>
                  <c:pt idx="2">
                    <c:v>19.985410000000002</c:v>
                  </c:pt>
                  <c:pt idx="3">
                    <c:v>13.5</c:v>
                  </c:pt>
                  <c:pt idx="4">
                    <c:v>71.08372</c:v>
                  </c:pt>
                  <c:pt idx="5">
                    <c:v>16.064319999999999</c:v>
                  </c:pt>
                </c:numCache>
              </c:numRef>
            </c:plus>
            <c:minus>
              <c:numRef>
                <c:f>'[1]Plate 1 analysis'!$B$29:$G$29</c:f>
                <c:numCache>
                  <c:formatCode>General</c:formatCode>
                  <c:ptCount val="6"/>
                  <c:pt idx="0">
                    <c:v>575.47770000000003</c:v>
                  </c:pt>
                  <c:pt idx="1">
                    <c:v>18.641349999999999</c:v>
                  </c:pt>
                  <c:pt idx="2">
                    <c:v>19.985410000000002</c:v>
                  </c:pt>
                  <c:pt idx="3">
                    <c:v>13.5</c:v>
                  </c:pt>
                  <c:pt idx="4">
                    <c:v>71.08372</c:v>
                  </c:pt>
                  <c:pt idx="5">
                    <c:v>16.064319999999999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analysis'!$B$18:$G$18</c:f>
              <c:numCache>
                <c:formatCode>General</c:formatCode>
                <c:ptCount val="6"/>
                <c:pt idx="0">
                  <c:v>3641.25</c:v>
                </c:pt>
                <c:pt idx="1">
                  <c:v>37</c:v>
                </c:pt>
                <c:pt idx="2">
                  <c:v>40.5</c:v>
                </c:pt>
                <c:pt idx="3">
                  <c:v>13.5</c:v>
                </c:pt>
                <c:pt idx="4">
                  <c:v>176.75</c:v>
                </c:pt>
                <c:pt idx="5">
                  <c:v>23.75</c:v>
                </c:pt>
              </c:numCache>
            </c:numRef>
          </c:val>
        </c:ser>
        <c:ser>
          <c:idx val="3"/>
          <c:order val="3"/>
          <c:tx>
            <c:strRef>
              <c:f>'[1]Plate 1 analysis'!$Y$9</c:f>
              <c:strCache>
                <c:ptCount val="1"/>
                <c:pt idx="0">
                  <c:v>50000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'[1]Plate 1 analysis'!$B$30:$G$30</c:f>
                <c:numCache>
                  <c:formatCode>General</c:formatCode>
                  <c:ptCount val="6"/>
                  <c:pt idx="0">
                    <c:v>860.86569999999995</c:v>
                  </c:pt>
                  <c:pt idx="1">
                    <c:v>23.212779999999999</c:v>
                  </c:pt>
                  <c:pt idx="2">
                    <c:v>89.344250000000002</c:v>
                  </c:pt>
                  <c:pt idx="3">
                    <c:v>33.102119999999999</c:v>
                  </c:pt>
                  <c:pt idx="4">
                    <c:v>39.537689999999998</c:v>
                  </c:pt>
                  <c:pt idx="5">
                    <c:v>29.201879999999999</c:v>
                  </c:pt>
                </c:numCache>
              </c:numRef>
            </c:plus>
            <c:minus>
              <c:numRef>
                <c:f>'[1]Plate 1 analysis'!$B$30:$G$30</c:f>
                <c:numCache>
                  <c:formatCode>General</c:formatCode>
                  <c:ptCount val="6"/>
                  <c:pt idx="0">
                    <c:v>860.86569999999995</c:v>
                  </c:pt>
                  <c:pt idx="1">
                    <c:v>23.212779999999999</c:v>
                  </c:pt>
                  <c:pt idx="2">
                    <c:v>89.344250000000002</c:v>
                  </c:pt>
                  <c:pt idx="3">
                    <c:v>33.102119999999999</c:v>
                  </c:pt>
                  <c:pt idx="4">
                    <c:v>39.537689999999998</c:v>
                  </c:pt>
                  <c:pt idx="5">
                    <c:v>29.201879999999999</c:v>
                  </c:pt>
                </c:numCache>
              </c:numRef>
            </c:minus>
          </c:errBars>
          <c:cat>
            <c:numRef>
              <c:f>'[1]Plate 1 analysis'!$Z$9:$Z$14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1 analysis'!$B$19:$G$19</c:f>
              <c:numCache>
                <c:formatCode>General</c:formatCode>
                <c:ptCount val="6"/>
                <c:pt idx="0">
                  <c:v>1702.5</c:v>
                </c:pt>
                <c:pt idx="1">
                  <c:v>44</c:v>
                </c:pt>
                <c:pt idx="2">
                  <c:v>296.25</c:v>
                </c:pt>
                <c:pt idx="3">
                  <c:v>64.5</c:v>
                </c:pt>
                <c:pt idx="4">
                  <c:v>98.25</c:v>
                </c:pt>
                <c:pt idx="5">
                  <c:v>57.5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945600"/>
        <c:axId val="113947392"/>
      </c:barChart>
      <c:catAx>
        <c:axId val="11394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947392"/>
        <c:crosses val="autoZero"/>
        <c:auto val="1"/>
        <c:lblAlgn val="ctr"/>
        <c:lblOffset val="100"/>
        <c:noMultiLvlLbl val="0"/>
      </c:catAx>
      <c:valAx>
        <c:axId val="113947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945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GND</a:t>
            </a:r>
            <a:r>
              <a:rPr lang="en-GB" sz="1200" baseline="0"/>
              <a:t> Extracellular clarified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'[1]Plate 2 Analysis'!$H$13:$M$13</c:f>
              <c:numCache>
                <c:formatCode>General</c:formatCode>
                <c:ptCount val="6"/>
                <c:pt idx="0">
                  <c:v>808.25</c:v>
                </c:pt>
                <c:pt idx="1">
                  <c:v>30.25</c:v>
                </c:pt>
                <c:pt idx="2">
                  <c:v>40.25</c:v>
                </c:pt>
                <c:pt idx="3">
                  <c:v>23.5</c:v>
                </c:pt>
                <c:pt idx="4">
                  <c:v>3.25</c:v>
                </c:pt>
                <c:pt idx="5">
                  <c:v>64.5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'[1]Plate 2 Analysis'!$H$14:$M$14</c:f>
              <c:numCache>
                <c:formatCode>General</c:formatCode>
                <c:ptCount val="6"/>
                <c:pt idx="0">
                  <c:v>624.25</c:v>
                </c:pt>
                <c:pt idx="1">
                  <c:v>94.75</c:v>
                </c:pt>
                <c:pt idx="2">
                  <c:v>54.25</c:v>
                </c:pt>
                <c:pt idx="3">
                  <c:v>13</c:v>
                </c:pt>
                <c:pt idx="4">
                  <c:v>26.75</c:v>
                </c:pt>
                <c:pt idx="5">
                  <c:v>142.75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'[1]Plate 2 Analysis'!$H$15:$M$15</c:f>
              <c:numCache>
                <c:formatCode>General</c:formatCode>
                <c:ptCount val="6"/>
                <c:pt idx="0">
                  <c:v>869.75</c:v>
                </c:pt>
                <c:pt idx="1">
                  <c:v>962</c:v>
                </c:pt>
                <c:pt idx="2">
                  <c:v>13.25</c:v>
                </c:pt>
                <c:pt idx="3">
                  <c:v>16.75</c:v>
                </c:pt>
                <c:pt idx="4">
                  <c:v>13.5</c:v>
                </c:pt>
                <c:pt idx="5">
                  <c:v>10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'[1]Plate 2 Analysis'!$H$16:$M$16</c:f>
              <c:numCache>
                <c:formatCode>General</c:formatCode>
                <c:ptCount val="6"/>
                <c:pt idx="0">
                  <c:v>1136.25</c:v>
                </c:pt>
                <c:pt idx="1">
                  <c:v>13.5</c:v>
                </c:pt>
                <c:pt idx="2">
                  <c:v>27</c:v>
                </c:pt>
                <c:pt idx="3">
                  <c:v>13.25</c:v>
                </c:pt>
                <c:pt idx="4">
                  <c:v>13.5</c:v>
                </c:pt>
                <c:pt idx="5">
                  <c:v>37.25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978752"/>
        <c:axId val="113988736"/>
      </c:barChart>
      <c:catAx>
        <c:axId val="11397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988736"/>
        <c:crosses val="autoZero"/>
        <c:auto val="1"/>
        <c:lblAlgn val="ctr"/>
        <c:lblOffset val="100"/>
        <c:noMultiLvlLbl val="0"/>
      </c:catAx>
      <c:valAx>
        <c:axId val="11398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97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GND</a:t>
            </a:r>
            <a:r>
              <a:rPr lang="en-GB" sz="1200" baseline="0"/>
              <a:t> Extracellular unclarified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'[1]Plate 2 Analysis'!$B$13:$G$13</c:f>
              <c:numCache>
                <c:formatCode>General</c:formatCode>
                <c:ptCount val="6"/>
                <c:pt idx="0">
                  <c:v>2232</c:v>
                </c:pt>
                <c:pt idx="1">
                  <c:v>47.25</c:v>
                </c:pt>
                <c:pt idx="2">
                  <c:v>16.75</c:v>
                </c:pt>
                <c:pt idx="3">
                  <c:v>6.75</c:v>
                </c:pt>
                <c:pt idx="4">
                  <c:v>10</c:v>
                </c:pt>
                <c:pt idx="5">
                  <c:v>27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'[1]Plate 2 Analysis'!$B$14:$G$14</c:f>
              <c:numCache>
                <c:formatCode>General</c:formatCode>
                <c:ptCount val="6"/>
                <c:pt idx="0">
                  <c:v>2238.5</c:v>
                </c:pt>
                <c:pt idx="1">
                  <c:v>20</c:v>
                </c:pt>
                <c:pt idx="2">
                  <c:v>33.5</c:v>
                </c:pt>
                <c:pt idx="3">
                  <c:v>16.5</c:v>
                </c:pt>
                <c:pt idx="4">
                  <c:v>10</c:v>
                </c:pt>
                <c:pt idx="5">
                  <c:v>20.25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'[1]Plate 2 Analysis'!$B$15:$G$15</c:f>
              <c:numCache>
                <c:formatCode>General</c:formatCode>
                <c:ptCount val="6"/>
                <c:pt idx="0">
                  <c:v>2801.5</c:v>
                </c:pt>
                <c:pt idx="1">
                  <c:v>20</c:v>
                </c:pt>
                <c:pt idx="2">
                  <c:v>30.5</c:v>
                </c:pt>
                <c:pt idx="3">
                  <c:v>10</c:v>
                </c:pt>
                <c:pt idx="4">
                  <c:v>13.5</c:v>
                </c:pt>
                <c:pt idx="5">
                  <c:v>23.75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'[1]Plate 2 Analysis'!$B$16:$G$16</c:f>
              <c:numCache>
                <c:formatCode>General</c:formatCode>
                <c:ptCount val="6"/>
                <c:pt idx="0">
                  <c:v>2351</c:v>
                </c:pt>
                <c:pt idx="1">
                  <c:v>20</c:v>
                </c:pt>
                <c:pt idx="2">
                  <c:v>16.5</c:v>
                </c:pt>
                <c:pt idx="3">
                  <c:v>23.5</c:v>
                </c:pt>
                <c:pt idx="4">
                  <c:v>20.25</c:v>
                </c:pt>
                <c:pt idx="5">
                  <c:v>20.25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019712"/>
        <c:axId val="114029696"/>
      </c:barChart>
      <c:catAx>
        <c:axId val="11401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4029696"/>
        <c:crosses val="autoZero"/>
        <c:auto val="1"/>
        <c:lblAlgn val="ctr"/>
        <c:lblOffset val="100"/>
        <c:noMultiLvlLbl val="0"/>
      </c:catAx>
      <c:valAx>
        <c:axId val="114029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01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GND</a:t>
            </a:r>
            <a:r>
              <a:rPr lang="en-GB" sz="1200" baseline="0"/>
              <a:t> Intracellular clarified</a:t>
            </a:r>
            <a:endParaRPr lang="en-GB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'[1]Plate 2 Analysis'!$H$17:$M$17</c:f>
              <c:numCache>
                <c:formatCode>General</c:formatCode>
                <c:ptCount val="6"/>
                <c:pt idx="0">
                  <c:v>760.5</c:v>
                </c:pt>
                <c:pt idx="1">
                  <c:v>10</c:v>
                </c:pt>
                <c:pt idx="2">
                  <c:v>9.75</c:v>
                </c:pt>
                <c:pt idx="3">
                  <c:v>9.75</c:v>
                </c:pt>
                <c:pt idx="4">
                  <c:v>13.25</c:v>
                </c:pt>
                <c:pt idx="5">
                  <c:v>50.5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'[1]Plate 2 Analysis'!$H$18:$M$18</c:f>
              <c:numCache>
                <c:formatCode>General</c:formatCode>
                <c:ptCount val="6"/>
                <c:pt idx="0">
                  <c:v>173.5</c:v>
                </c:pt>
                <c:pt idx="1">
                  <c:v>167</c:v>
                </c:pt>
                <c:pt idx="2">
                  <c:v>40.25</c:v>
                </c:pt>
                <c:pt idx="3">
                  <c:v>20</c:v>
                </c:pt>
                <c:pt idx="4">
                  <c:v>40.75</c:v>
                </c:pt>
                <c:pt idx="5">
                  <c:v>16.75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'[1]Plate 2 Analysis'!$H$19:$M$19</c:f>
              <c:numCache>
                <c:formatCode>General</c:formatCode>
                <c:ptCount val="6"/>
                <c:pt idx="0">
                  <c:v>1822.25</c:v>
                </c:pt>
                <c:pt idx="1">
                  <c:v>1125.75</c:v>
                </c:pt>
                <c:pt idx="2">
                  <c:v>23.5</c:v>
                </c:pt>
                <c:pt idx="3">
                  <c:v>27</c:v>
                </c:pt>
                <c:pt idx="4">
                  <c:v>40.5</c:v>
                </c:pt>
                <c:pt idx="5">
                  <c:v>30.5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'[1]Plate 2 Analysis'!$H$20:$M$20</c:f>
              <c:numCache>
                <c:formatCode>General</c:formatCode>
                <c:ptCount val="6"/>
                <c:pt idx="0">
                  <c:v>494.5</c:v>
                </c:pt>
                <c:pt idx="1">
                  <c:v>354.5</c:v>
                </c:pt>
                <c:pt idx="2">
                  <c:v>16.5</c:v>
                </c:pt>
                <c:pt idx="3">
                  <c:v>856.25</c:v>
                </c:pt>
                <c:pt idx="4">
                  <c:v>405.75</c:v>
                </c:pt>
                <c:pt idx="5">
                  <c:v>57.5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07136"/>
        <c:axId val="114508928"/>
      </c:barChart>
      <c:catAx>
        <c:axId val="11450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508928"/>
        <c:crosses val="autoZero"/>
        <c:auto val="1"/>
        <c:lblAlgn val="ctr"/>
        <c:lblOffset val="100"/>
        <c:noMultiLvlLbl val="0"/>
      </c:catAx>
      <c:valAx>
        <c:axId val="114508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507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GND</a:t>
            </a:r>
            <a:r>
              <a:rPr lang="en-GB" sz="1200" baseline="0"/>
              <a:t> Intracellular unclarified</a:t>
            </a:r>
            <a:endParaRPr lang="en-GB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'[1]Plate 2 Analysis'!$B$17:$G$17</c:f>
              <c:numCache>
                <c:formatCode>General</c:formatCode>
                <c:ptCount val="6"/>
                <c:pt idx="0">
                  <c:v>3190.75</c:v>
                </c:pt>
                <c:pt idx="1">
                  <c:v>37</c:v>
                </c:pt>
                <c:pt idx="2">
                  <c:v>37.25</c:v>
                </c:pt>
                <c:pt idx="3">
                  <c:v>16.5</c:v>
                </c:pt>
                <c:pt idx="4">
                  <c:v>20.25</c:v>
                </c:pt>
                <c:pt idx="5">
                  <c:v>1023.5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'[1]Plate 2 Analysis'!$B$18:$G$18</c:f>
              <c:numCache>
                <c:formatCode>General</c:formatCode>
                <c:ptCount val="6"/>
                <c:pt idx="0">
                  <c:v>556</c:v>
                </c:pt>
                <c:pt idx="1">
                  <c:v>16.75</c:v>
                </c:pt>
                <c:pt idx="2">
                  <c:v>30.25</c:v>
                </c:pt>
                <c:pt idx="3">
                  <c:v>30.25</c:v>
                </c:pt>
                <c:pt idx="4">
                  <c:v>16.75</c:v>
                </c:pt>
                <c:pt idx="5">
                  <c:v>20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'[1]Plate 2 Analysis'!$B$19:$G$19</c:f>
              <c:numCache>
                <c:formatCode>General</c:formatCode>
                <c:ptCount val="6"/>
                <c:pt idx="0">
                  <c:v>3767.75</c:v>
                </c:pt>
                <c:pt idx="1">
                  <c:v>6.5</c:v>
                </c:pt>
                <c:pt idx="2">
                  <c:v>9.75</c:v>
                </c:pt>
                <c:pt idx="3">
                  <c:v>57.75</c:v>
                </c:pt>
                <c:pt idx="4">
                  <c:v>16.5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'[1]Plate 2 Analysis'!$B$20:$G$20</c:f>
              <c:numCache>
                <c:formatCode>General</c:formatCode>
                <c:ptCount val="6"/>
                <c:pt idx="0">
                  <c:v>1316.75</c:v>
                </c:pt>
                <c:pt idx="1">
                  <c:v>67.75</c:v>
                </c:pt>
                <c:pt idx="2">
                  <c:v>112</c:v>
                </c:pt>
                <c:pt idx="3">
                  <c:v>67.75</c:v>
                </c:pt>
                <c:pt idx="4">
                  <c:v>347.5</c:v>
                </c:pt>
                <c:pt idx="5">
                  <c:v>142.75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48096"/>
        <c:axId val="114553984"/>
      </c:barChart>
      <c:catAx>
        <c:axId val="114548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553984"/>
        <c:crosses val="autoZero"/>
        <c:auto val="1"/>
        <c:lblAlgn val="ctr"/>
        <c:lblOffset val="100"/>
        <c:noMultiLvlLbl val="0"/>
      </c:catAx>
      <c:valAx>
        <c:axId val="11455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548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Intracellular virus (JFH1)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25,000 cells</c:v>
          </c:tx>
          <c:invertIfNegative val="0"/>
          <c:errBars>
            <c:errBarType val="both"/>
            <c:errValType val="cust"/>
            <c:noEndCap val="0"/>
            <c:plus>
              <c:numRef>
                <c:f>'[1]Plate 3 Analysis'!$B$42:$G$42</c:f>
                <c:numCache>
                  <c:formatCode>General</c:formatCode>
                  <c:ptCount val="6"/>
                  <c:pt idx="0">
                    <c:v>505.46570000000003</c:v>
                  </c:pt>
                  <c:pt idx="1">
                    <c:v>175.7116</c:v>
                  </c:pt>
                  <c:pt idx="2">
                    <c:v>28.952190000000002</c:v>
                  </c:pt>
                  <c:pt idx="3">
                    <c:v>16.208919999999999</c:v>
                  </c:pt>
                  <c:pt idx="4">
                    <c:v>16.86713</c:v>
                  </c:pt>
                  <c:pt idx="5">
                    <c:v>3.752777</c:v>
                  </c:pt>
                </c:numCache>
              </c:numRef>
            </c:plus>
            <c:minus>
              <c:numRef>
                <c:f>'[1]Plate 3 Analysis'!$B$42:$G$42</c:f>
                <c:numCache>
                  <c:formatCode>General</c:formatCode>
                  <c:ptCount val="6"/>
                  <c:pt idx="0">
                    <c:v>505.46570000000003</c:v>
                  </c:pt>
                  <c:pt idx="1">
                    <c:v>175.7116</c:v>
                  </c:pt>
                  <c:pt idx="2">
                    <c:v>28.952190000000002</c:v>
                  </c:pt>
                  <c:pt idx="3">
                    <c:v>16.208919999999999</c:v>
                  </c:pt>
                  <c:pt idx="4">
                    <c:v>16.86713</c:v>
                  </c:pt>
                  <c:pt idx="5">
                    <c:v>3.752777</c:v>
                  </c:pt>
                </c:numCache>
              </c:numRef>
            </c:minus>
          </c:errBars>
          <c:cat>
            <c:numRef>
              <c:f>'[1]Plate 3 Analysis'!$J$36:$J$41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'[1]Plate 3 Analysis'!$B$14:$G$14</c:f>
              <c:numCache>
                <c:formatCode>General</c:formatCode>
                <c:ptCount val="6"/>
                <c:pt idx="0">
                  <c:v>1354.5</c:v>
                </c:pt>
                <c:pt idx="1">
                  <c:v>525.25</c:v>
                </c:pt>
                <c:pt idx="2">
                  <c:v>122.25</c:v>
                </c:pt>
                <c:pt idx="3">
                  <c:v>88.25</c:v>
                </c:pt>
                <c:pt idx="4">
                  <c:v>37</c:v>
                </c:pt>
                <c:pt idx="5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824704"/>
        <c:axId val="114826624"/>
      </c:barChart>
      <c:catAx>
        <c:axId val="11482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826624"/>
        <c:crosses val="autoZero"/>
        <c:auto val="1"/>
        <c:lblAlgn val="ctr"/>
        <c:lblOffset val="100"/>
        <c:noMultiLvlLbl val="0"/>
      </c:catAx>
      <c:valAx>
        <c:axId val="114826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824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Clarified vs Unclarified supernatant for optimised cells seeded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'[1]Key data'!$P$5</c:f>
              <c:strCache>
                <c:ptCount val="1"/>
                <c:pt idx="0">
                  <c:v>25,000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data'!$I$12:$N$12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plus>
            <c:minus>
              <c:numRef>
                <c:f>'[1]Key data'!$I$12:$N$12</c:f>
                <c:numCache>
                  <c:formatCode>General</c:formatCode>
                  <c:ptCount val="6"/>
                  <c:pt idx="0">
                    <c:v>242.80269999999999</c:v>
                  </c:pt>
                  <c:pt idx="1">
                    <c:v>111.724</c:v>
                  </c:pt>
                  <c:pt idx="2">
                    <c:v>134.93049999999999</c:v>
                  </c:pt>
                  <c:pt idx="3">
                    <c:v>48.74145</c:v>
                  </c:pt>
                  <c:pt idx="4">
                    <c:v>57.996229999999997</c:v>
                  </c:pt>
                  <c:pt idx="5">
                    <c:v>15.146509999999999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data'!$I$5:$N$5</c:f>
              <c:numCache>
                <c:formatCode>General</c:formatCode>
                <c:ptCount val="6"/>
                <c:pt idx="0">
                  <c:v>2805</c:v>
                </c:pt>
                <c:pt idx="1">
                  <c:v>873.5</c:v>
                </c:pt>
                <c:pt idx="2">
                  <c:v>617.25</c:v>
                </c:pt>
                <c:pt idx="3">
                  <c:v>334.25</c:v>
                </c:pt>
                <c:pt idx="4">
                  <c:v>197.25</c:v>
                </c:pt>
                <c:pt idx="5">
                  <c:v>91.5</c:v>
                </c:pt>
              </c:numCache>
            </c:numRef>
          </c:val>
        </c:ser>
        <c:ser>
          <c:idx val="1"/>
          <c:order val="1"/>
          <c:tx>
            <c:strRef>
              <c:f>'[1]Key data'!$P$6</c:f>
              <c:strCache>
                <c:ptCount val="1"/>
                <c:pt idx="0">
                  <c:v>25,000 cells
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data'!$I$13:$N$13</c:f>
                <c:numCache>
                  <c:formatCode>General</c:formatCode>
                  <c:ptCount val="6"/>
                  <c:pt idx="0">
                    <c:v>315.1223</c:v>
                  </c:pt>
                  <c:pt idx="1">
                    <c:v>83.690899999999999</c:v>
                  </c:pt>
                  <c:pt idx="2">
                    <c:v>113.7629</c:v>
                  </c:pt>
                  <c:pt idx="3">
                    <c:v>59.6357</c:v>
                  </c:pt>
                  <c:pt idx="4">
                    <c:v>35.002380000000002</c:v>
                  </c:pt>
                  <c:pt idx="5">
                    <c:v>20.442499999999999</c:v>
                  </c:pt>
                </c:numCache>
              </c:numRef>
            </c:plus>
            <c:minus>
              <c:numRef>
                <c:f>'[1]Key data'!$I$13:$N$13</c:f>
                <c:numCache>
                  <c:formatCode>General</c:formatCode>
                  <c:ptCount val="6"/>
                  <c:pt idx="0">
                    <c:v>315.1223</c:v>
                  </c:pt>
                  <c:pt idx="1">
                    <c:v>83.690899999999999</c:v>
                  </c:pt>
                  <c:pt idx="2">
                    <c:v>113.7629</c:v>
                  </c:pt>
                  <c:pt idx="3">
                    <c:v>59.6357</c:v>
                  </c:pt>
                  <c:pt idx="4">
                    <c:v>35.002380000000002</c:v>
                  </c:pt>
                  <c:pt idx="5">
                    <c:v>20.442499999999999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data'!$I$6:$N$6</c:f>
              <c:numCache>
                <c:formatCode>General</c:formatCode>
                <c:ptCount val="6"/>
                <c:pt idx="0">
                  <c:v>2279.5</c:v>
                </c:pt>
                <c:pt idx="1">
                  <c:v>1051</c:v>
                </c:pt>
                <c:pt idx="2">
                  <c:v>525</c:v>
                </c:pt>
                <c:pt idx="3">
                  <c:v>272.5</c:v>
                </c:pt>
                <c:pt idx="4">
                  <c:v>201</c:v>
                </c:pt>
                <c:pt idx="5">
                  <c:v>166.75</c:v>
                </c:pt>
              </c:numCache>
            </c:numRef>
          </c:val>
        </c:ser>
        <c:ser>
          <c:idx val="2"/>
          <c:order val="2"/>
          <c:tx>
            <c:strRef>
              <c:f>'[1]Key data'!$P$7</c:f>
              <c:strCache>
                <c:ptCount val="1"/>
                <c:pt idx="0">
                  <c:v>12,500 cells
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data'!$I$14:$N$14</c:f>
                <c:numCache>
                  <c:formatCode>General</c:formatCode>
                  <c:ptCount val="6"/>
                  <c:pt idx="0">
                    <c:v>168.68969999999999</c:v>
                  </c:pt>
                  <c:pt idx="1">
                    <c:v>36.743479999999998</c:v>
                  </c:pt>
                  <c:pt idx="2">
                    <c:v>18.047969999999999</c:v>
                  </c:pt>
                  <c:pt idx="3">
                    <c:v>17.839559999999999</c:v>
                  </c:pt>
                  <c:pt idx="4">
                    <c:v>36.296230000000001</c:v>
                  </c:pt>
                  <c:pt idx="5">
                    <c:v>11.711819999999999</c:v>
                  </c:pt>
                </c:numCache>
              </c:numRef>
            </c:plus>
            <c:minus>
              <c:numRef>
                <c:f>'[1]Key data'!$I$14:$N$14</c:f>
                <c:numCache>
                  <c:formatCode>General</c:formatCode>
                  <c:ptCount val="6"/>
                  <c:pt idx="0">
                    <c:v>168.68969999999999</c:v>
                  </c:pt>
                  <c:pt idx="1">
                    <c:v>36.743479999999998</c:v>
                  </c:pt>
                  <c:pt idx="2">
                    <c:v>18.047969999999999</c:v>
                  </c:pt>
                  <c:pt idx="3">
                    <c:v>17.839559999999999</c:v>
                  </c:pt>
                  <c:pt idx="4">
                    <c:v>36.296230000000001</c:v>
                  </c:pt>
                  <c:pt idx="5">
                    <c:v>11.711819999999999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data'!$I$7:$N$7</c:f>
              <c:numCache>
                <c:formatCode>General</c:formatCode>
                <c:ptCount val="6"/>
                <c:pt idx="0">
                  <c:v>1040.25</c:v>
                </c:pt>
                <c:pt idx="1">
                  <c:v>528.5</c:v>
                </c:pt>
                <c:pt idx="2">
                  <c:v>197.75</c:v>
                </c:pt>
                <c:pt idx="3">
                  <c:v>180.5</c:v>
                </c:pt>
                <c:pt idx="4">
                  <c:v>125.5</c:v>
                </c:pt>
                <c:pt idx="5">
                  <c:v>119</c:v>
                </c:pt>
              </c:numCache>
            </c:numRef>
          </c:val>
        </c:ser>
        <c:ser>
          <c:idx val="3"/>
          <c:order val="3"/>
          <c:tx>
            <c:strRef>
              <c:f>'[1]Key data'!$P$8</c:f>
              <c:strCache>
                <c:ptCount val="1"/>
                <c:pt idx="0">
                  <c:v>12,500 cells
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data'!$I$15:$N$15</c:f>
                <c:numCache>
                  <c:formatCode>General</c:formatCode>
                  <c:ptCount val="6"/>
                  <c:pt idx="0">
                    <c:v>608.21640000000002</c:v>
                  </c:pt>
                  <c:pt idx="1">
                    <c:v>66.444209999999998</c:v>
                  </c:pt>
                  <c:pt idx="2">
                    <c:v>73.674260000000004</c:v>
                  </c:pt>
                  <c:pt idx="3">
                    <c:v>49.775329999999997</c:v>
                  </c:pt>
                  <c:pt idx="4">
                    <c:v>45.2226</c:v>
                  </c:pt>
                  <c:pt idx="5">
                    <c:v>224.3785</c:v>
                  </c:pt>
                </c:numCache>
              </c:numRef>
            </c:plus>
            <c:minus>
              <c:numRef>
                <c:f>'[1]Key data'!$I$15:$N$15</c:f>
                <c:numCache>
                  <c:formatCode>General</c:formatCode>
                  <c:ptCount val="6"/>
                  <c:pt idx="0">
                    <c:v>608.21640000000002</c:v>
                  </c:pt>
                  <c:pt idx="1">
                    <c:v>66.444209999999998</c:v>
                  </c:pt>
                  <c:pt idx="2">
                    <c:v>73.674260000000004</c:v>
                  </c:pt>
                  <c:pt idx="3">
                    <c:v>49.775329999999997</c:v>
                  </c:pt>
                  <c:pt idx="4">
                    <c:v>45.2226</c:v>
                  </c:pt>
                  <c:pt idx="5">
                    <c:v>224.3785</c:v>
                  </c:pt>
                </c:numCache>
              </c:numRef>
            </c:minus>
          </c:errBars>
          <c:cat>
            <c:numRef>
              <c:f>'[1]Key data'!$C$13:$C$18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'[1]Key data'!$I$8:$N$8</c:f>
              <c:numCache>
                <c:formatCode>General</c:formatCode>
                <c:ptCount val="6"/>
                <c:pt idx="0">
                  <c:v>3607</c:v>
                </c:pt>
                <c:pt idx="1">
                  <c:v>433</c:v>
                </c:pt>
                <c:pt idx="2">
                  <c:v>221.25</c:v>
                </c:pt>
                <c:pt idx="3">
                  <c:v>132.5</c:v>
                </c:pt>
                <c:pt idx="4">
                  <c:v>156.5</c:v>
                </c:pt>
                <c:pt idx="5">
                  <c:v>323.75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889088"/>
        <c:axId val="114891008"/>
      </c:barChart>
      <c:catAx>
        <c:axId val="1148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dilution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891008"/>
        <c:crosses val="autoZero"/>
        <c:auto val="1"/>
        <c:lblAlgn val="ctr"/>
        <c:lblOffset val="100"/>
        <c:noMultiLvlLbl val="0"/>
      </c:catAx>
      <c:valAx>
        <c:axId val="114891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889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/>
              <a:t>Comparison clarified vs unclarified supernatant</a:t>
            </a:r>
          </a:p>
          <a:p>
            <a:pPr>
              <a:defRPr/>
            </a:pPr>
            <a:r>
              <a:rPr lang="en-GB" sz="800"/>
              <a:t>25,000 cells, optimal dilutions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'[1]Key data'!$C$28</c:f>
              <c:strCache>
                <c:ptCount val="1"/>
                <c:pt idx="0">
                  <c:v>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data'!$E$32:$L$32</c:f>
                <c:numCache>
                  <c:formatCode>General</c:formatCode>
                  <c:ptCount val="8"/>
                  <c:pt idx="0">
                    <c:v>111.724</c:v>
                  </c:pt>
                  <c:pt idx="1">
                    <c:v>31.980139999999999</c:v>
                  </c:pt>
                  <c:pt idx="3">
                    <c:v>134.93049999999999</c:v>
                  </c:pt>
                  <c:pt idx="4">
                    <c:v>29.394939999999998</c:v>
                  </c:pt>
                  <c:pt idx="6">
                    <c:v>15.146509999999999</c:v>
                  </c:pt>
                  <c:pt idx="7">
                    <c:v>70.164540000000002</c:v>
                  </c:pt>
                </c:numCache>
              </c:numRef>
            </c:plus>
            <c:minus>
              <c:numRef>
                <c:f>'[1]Key data'!$E$32:$L$32</c:f>
                <c:numCache>
                  <c:formatCode>General</c:formatCode>
                  <c:ptCount val="8"/>
                  <c:pt idx="0">
                    <c:v>111.724</c:v>
                  </c:pt>
                  <c:pt idx="1">
                    <c:v>31.980139999999999</c:v>
                  </c:pt>
                  <c:pt idx="3">
                    <c:v>134.93049999999999</c:v>
                  </c:pt>
                  <c:pt idx="4">
                    <c:v>29.394939999999998</c:v>
                  </c:pt>
                  <c:pt idx="6">
                    <c:v>15.146509999999999</c:v>
                  </c:pt>
                  <c:pt idx="7">
                    <c:v>70.164540000000002</c:v>
                  </c:pt>
                </c:numCache>
              </c:numRef>
            </c:minus>
          </c:errBars>
          <c:cat>
            <c:strRef>
              <c:f>'[1]Key data'!$E$26:$L$26</c:f>
              <c:strCache>
                <c:ptCount val="8"/>
                <c:pt idx="0">
                  <c:v>WT 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'[1]Key data'!$E$28:$L$28</c:f>
              <c:numCache>
                <c:formatCode>General</c:formatCode>
                <c:ptCount val="8"/>
                <c:pt idx="0">
                  <c:v>873.5</c:v>
                </c:pt>
                <c:pt idx="1">
                  <c:v>94.75</c:v>
                </c:pt>
                <c:pt idx="3">
                  <c:v>617.25</c:v>
                </c:pt>
                <c:pt idx="4">
                  <c:v>54.25</c:v>
                </c:pt>
                <c:pt idx="6">
                  <c:v>91.5</c:v>
                </c:pt>
                <c:pt idx="7">
                  <c:v>142.75</c:v>
                </c:pt>
              </c:numCache>
            </c:numRef>
          </c:val>
        </c:ser>
        <c:ser>
          <c:idx val="1"/>
          <c:order val="1"/>
          <c:tx>
            <c:strRef>
              <c:f>'[1]Key data'!$C$29</c:f>
              <c:strCache>
                <c:ptCount val="1"/>
                <c:pt idx="0">
                  <c:v>Unclarified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'[1]Key data'!$E$33:$L$33</c:f>
                <c:numCache>
                  <c:formatCode>General</c:formatCode>
                  <c:ptCount val="8"/>
                  <c:pt idx="0">
                    <c:v>83.690899999999999</c:v>
                  </c:pt>
                  <c:pt idx="1">
                    <c:v>8.779712</c:v>
                  </c:pt>
                  <c:pt idx="3">
                    <c:v>113.7629</c:v>
                  </c:pt>
                  <c:pt idx="4">
                    <c:v>8.4113019999999992</c:v>
                  </c:pt>
                  <c:pt idx="6">
                    <c:v>20.442499999999999</c:v>
                  </c:pt>
                  <c:pt idx="7">
                    <c:v>6.75</c:v>
                  </c:pt>
                </c:numCache>
              </c:numRef>
            </c:plus>
            <c:minus>
              <c:numRef>
                <c:f>'[1]Key data'!$E$33:$L$33</c:f>
                <c:numCache>
                  <c:formatCode>General</c:formatCode>
                  <c:ptCount val="8"/>
                  <c:pt idx="0">
                    <c:v>83.690899999999999</c:v>
                  </c:pt>
                  <c:pt idx="1">
                    <c:v>8.779712</c:v>
                  </c:pt>
                  <c:pt idx="3">
                    <c:v>113.7629</c:v>
                  </c:pt>
                  <c:pt idx="4">
                    <c:v>8.4113019999999992</c:v>
                  </c:pt>
                  <c:pt idx="6">
                    <c:v>20.442499999999999</c:v>
                  </c:pt>
                  <c:pt idx="7">
                    <c:v>6.75</c:v>
                  </c:pt>
                </c:numCache>
              </c:numRef>
            </c:minus>
          </c:errBars>
          <c:cat>
            <c:strRef>
              <c:f>'[1]Key data'!$E$26:$L$26</c:f>
              <c:strCache>
                <c:ptCount val="8"/>
                <c:pt idx="0">
                  <c:v>WT </c:v>
                </c:pt>
                <c:pt idx="1">
                  <c:v>GND</c:v>
                </c:pt>
                <c:pt idx="3">
                  <c:v>WT</c:v>
                </c:pt>
                <c:pt idx="4">
                  <c:v>GND</c:v>
                </c:pt>
                <c:pt idx="6">
                  <c:v>WT</c:v>
                </c:pt>
                <c:pt idx="7">
                  <c:v>GND</c:v>
                </c:pt>
              </c:strCache>
            </c:strRef>
          </c:cat>
          <c:val>
            <c:numRef>
              <c:f>'[1]Key data'!$E$29:$L$29</c:f>
              <c:numCache>
                <c:formatCode>General</c:formatCode>
                <c:ptCount val="8"/>
                <c:pt idx="0">
                  <c:v>1051</c:v>
                </c:pt>
                <c:pt idx="1">
                  <c:v>33.5</c:v>
                </c:pt>
                <c:pt idx="3">
                  <c:v>525</c:v>
                </c:pt>
                <c:pt idx="4">
                  <c:v>16.5</c:v>
                </c:pt>
                <c:pt idx="6">
                  <c:v>166.75</c:v>
                </c:pt>
                <c:pt idx="7">
                  <c:v>20.25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42336"/>
        <c:axId val="114944256"/>
      </c:barChart>
      <c:catAx>
        <c:axId val="11494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JFH1</a:t>
                </a:r>
                <a:r>
                  <a:rPr lang="en-GB" baseline="0"/>
                  <a:t> construct and fold dilution</a:t>
                </a:r>
                <a:endParaRPr lang="en-GB"/>
              </a:p>
            </c:rich>
          </c:tx>
          <c:layout/>
          <c:overlay val="0"/>
        </c:title>
        <c:majorTickMark val="out"/>
        <c:minorTickMark val="none"/>
        <c:tickLblPos val="nextTo"/>
        <c:crossAx val="114944256"/>
        <c:crosses val="autoZero"/>
        <c:auto val="1"/>
        <c:lblAlgn val="ctr"/>
        <c:lblOffset val="100"/>
        <c:noMultiLvlLbl val="0"/>
      </c:catAx>
      <c:valAx>
        <c:axId val="114944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NS5A</a:t>
                </a:r>
                <a:r>
                  <a:rPr lang="en-GB" baseline="0"/>
                  <a:t> +ve cells/ well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942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204438</xdr:colOff>
      <xdr:row>13</xdr:row>
      <xdr:rowOff>46465</xdr:rowOff>
    </xdr:from>
    <xdr:to>
      <xdr:col>2</xdr:col>
      <xdr:colOff>334539</xdr:colOff>
      <xdr:row>16</xdr:row>
      <xdr:rowOff>125450</xdr:rowOff>
    </xdr:to>
    <xdr:sp macro="" textlink="">
      <xdr:nvSpPr>
        <xdr:cNvPr id="2" name="Right Triangle 1"/>
        <xdr:cNvSpPr/>
      </xdr:nvSpPr>
      <xdr:spPr>
        <a:xfrm rot="16200000">
          <a:off x="977709" y="2368819"/>
          <a:ext cx="564760" cy="130101"/>
        </a:xfrm>
        <a:prstGeom prst="rt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209085</xdr:colOff>
      <xdr:row>9</xdr:row>
      <xdr:rowOff>51110</xdr:rowOff>
    </xdr:from>
    <xdr:to>
      <xdr:col>2</xdr:col>
      <xdr:colOff>339186</xdr:colOff>
      <xdr:row>12</xdr:row>
      <xdr:rowOff>130096</xdr:rowOff>
    </xdr:to>
    <xdr:sp macro="" textlink="">
      <xdr:nvSpPr>
        <xdr:cNvPr id="3" name="Right Triangle 2"/>
        <xdr:cNvSpPr/>
      </xdr:nvSpPr>
      <xdr:spPr>
        <a:xfrm rot="16200000">
          <a:off x="982355" y="1725765"/>
          <a:ext cx="564761" cy="130101"/>
        </a:xfrm>
        <a:prstGeom prst="rt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170448</xdr:colOff>
      <xdr:row>7</xdr:row>
      <xdr:rowOff>91298</xdr:rowOff>
    </xdr:from>
    <xdr:to>
      <xdr:col>4</xdr:col>
      <xdr:colOff>202418</xdr:colOff>
      <xdr:row>9</xdr:row>
      <xdr:rowOff>54973</xdr:rowOff>
    </xdr:to>
    <xdr:grpSp>
      <xdr:nvGrpSpPr>
        <xdr:cNvPr id="4" name="Group 3"/>
        <xdr:cNvGrpSpPr/>
      </xdr:nvGrpSpPr>
      <xdr:grpSpPr>
        <a:xfrm>
          <a:off x="1999248" y="1424798"/>
          <a:ext cx="641570" cy="344675"/>
          <a:chOff x="1501070" y="680224"/>
          <a:chExt cx="320597" cy="291328"/>
        </a:xfrm>
      </xdr:grpSpPr>
      <xdr:grpSp>
        <xdr:nvGrpSpPr>
          <xdr:cNvPr id="5" name="Group 4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7" name="Arc 6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8" name="Arc 7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6" name="Isosceles Triangle 5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4</xdr:col>
      <xdr:colOff>160422</xdr:colOff>
      <xdr:row>7</xdr:row>
      <xdr:rowOff>93867</xdr:rowOff>
    </xdr:from>
    <xdr:to>
      <xdr:col>5</xdr:col>
      <xdr:colOff>192392</xdr:colOff>
      <xdr:row>9</xdr:row>
      <xdr:rowOff>57542</xdr:rowOff>
    </xdr:to>
    <xdr:grpSp>
      <xdr:nvGrpSpPr>
        <xdr:cNvPr id="9" name="Group 8"/>
        <xdr:cNvGrpSpPr/>
      </xdr:nvGrpSpPr>
      <xdr:grpSpPr>
        <a:xfrm>
          <a:off x="2598822" y="1427367"/>
          <a:ext cx="641570" cy="344675"/>
          <a:chOff x="1501070" y="680224"/>
          <a:chExt cx="320597" cy="291328"/>
        </a:xfrm>
      </xdr:grpSpPr>
      <xdr:grpSp>
        <xdr:nvGrpSpPr>
          <xdr:cNvPr id="10" name="Group 9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12" name="Arc 11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3" name="Arc 12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11" name="Isosceles Triangle 10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</xdr:col>
      <xdr:colOff>160421</xdr:colOff>
      <xdr:row>7</xdr:row>
      <xdr:rowOff>88853</xdr:rowOff>
    </xdr:from>
    <xdr:to>
      <xdr:col>6</xdr:col>
      <xdr:colOff>192391</xdr:colOff>
      <xdr:row>9</xdr:row>
      <xdr:rowOff>52528</xdr:rowOff>
    </xdr:to>
    <xdr:grpSp>
      <xdr:nvGrpSpPr>
        <xdr:cNvPr id="14" name="Group 13"/>
        <xdr:cNvGrpSpPr/>
      </xdr:nvGrpSpPr>
      <xdr:grpSpPr>
        <a:xfrm>
          <a:off x="3208421" y="1422353"/>
          <a:ext cx="641570" cy="344675"/>
          <a:chOff x="1501070" y="680224"/>
          <a:chExt cx="320597" cy="291328"/>
        </a:xfrm>
      </xdr:grpSpPr>
      <xdr:grpSp>
        <xdr:nvGrpSpPr>
          <xdr:cNvPr id="15" name="Group 14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17" name="Arc 16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8" name="Arc 17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16" name="Isosceles Triangle 15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6</xdr:col>
      <xdr:colOff>160421</xdr:colOff>
      <xdr:row>7</xdr:row>
      <xdr:rowOff>88853</xdr:rowOff>
    </xdr:from>
    <xdr:to>
      <xdr:col>7</xdr:col>
      <xdr:colOff>192391</xdr:colOff>
      <xdr:row>9</xdr:row>
      <xdr:rowOff>52528</xdr:rowOff>
    </xdr:to>
    <xdr:grpSp>
      <xdr:nvGrpSpPr>
        <xdr:cNvPr id="19" name="Group 18"/>
        <xdr:cNvGrpSpPr/>
      </xdr:nvGrpSpPr>
      <xdr:grpSpPr>
        <a:xfrm>
          <a:off x="3818021" y="1422353"/>
          <a:ext cx="641570" cy="344675"/>
          <a:chOff x="1501070" y="680224"/>
          <a:chExt cx="320597" cy="291328"/>
        </a:xfrm>
      </xdr:grpSpPr>
      <xdr:grpSp>
        <xdr:nvGrpSpPr>
          <xdr:cNvPr id="20" name="Group 19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22" name="Arc 21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23" name="Arc 22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21" name="Isosceles Triangle 20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7</xdr:col>
      <xdr:colOff>155408</xdr:colOff>
      <xdr:row>7</xdr:row>
      <xdr:rowOff>83840</xdr:rowOff>
    </xdr:from>
    <xdr:to>
      <xdr:col>8</xdr:col>
      <xdr:colOff>187378</xdr:colOff>
      <xdr:row>9</xdr:row>
      <xdr:rowOff>47515</xdr:rowOff>
    </xdr:to>
    <xdr:grpSp>
      <xdr:nvGrpSpPr>
        <xdr:cNvPr id="24" name="Group 23"/>
        <xdr:cNvGrpSpPr/>
      </xdr:nvGrpSpPr>
      <xdr:grpSpPr>
        <a:xfrm>
          <a:off x="4422608" y="1417340"/>
          <a:ext cx="641570" cy="344675"/>
          <a:chOff x="1501070" y="680224"/>
          <a:chExt cx="320597" cy="291328"/>
        </a:xfrm>
      </xdr:grpSpPr>
      <xdr:grpSp>
        <xdr:nvGrpSpPr>
          <xdr:cNvPr id="25" name="Group 24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27" name="Arc 26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28" name="Arc 27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26" name="Isosceles Triangle 25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2</xdr:col>
      <xdr:colOff>204438</xdr:colOff>
      <xdr:row>31</xdr:row>
      <xdr:rowOff>46465</xdr:rowOff>
    </xdr:from>
    <xdr:to>
      <xdr:col>2</xdr:col>
      <xdr:colOff>334539</xdr:colOff>
      <xdr:row>34</xdr:row>
      <xdr:rowOff>125450</xdr:rowOff>
    </xdr:to>
    <xdr:sp macro="" textlink="">
      <xdr:nvSpPr>
        <xdr:cNvPr id="29" name="Right Triangle 28"/>
        <xdr:cNvSpPr/>
      </xdr:nvSpPr>
      <xdr:spPr>
        <a:xfrm rot="16200000">
          <a:off x="977709" y="5283469"/>
          <a:ext cx="564760" cy="130101"/>
        </a:xfrm>
        <a:prstGeom prst="rt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209085</xdr:colOff>
      <xdr:row>27</xdr:row>
      <xdr:rowOff>51110</xdr:rowOff>
    </xdr:from>
    <xdr:to>
      <xdr:col>2</xdr:col>
      <xdr:colOff>339186</xdr:colOff>
      <xdr:row>30</xdr:row>
      <xdr:rowOff>130096</xdr:rowOff>
    </xdr:to>
    <xdr:sp macro="" textlink="">
      <xdr:nvSpPr>
        <xdr:cNvPr id="30" name="Right Triangle 29"/>
        <xdr:cNvSpPr/>
      </xdr:nvSpPr>
      <xdr:spPr>
        <a:xfrm rot="16200000">
          <a:off x="982355" y="4640415"/>
          <a:ext cx="564761" cy="130101"/>
        </a:xfrm>
        <a:prstGeom prst="rt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170448</xdr:colOff>
      <xdr:row>25</xdr:row>
      <xdr:rowOff>91298</xdr:rowOff>
    </xdr:from>
    <xdr:to>
      <xdr:col>4</xdr:col>
      <xdr:colOff>202418</xdr:colOff>
      <xdr:row>27</xdr:row>
      <xdr:rowOff>54973</xdr:rowOff>
    </xdr:to>
    <xdr:grpSp>
      <xdr:nvGrpSpPr>
        <xdr:cNvPr id="31" name="Group 30"/>
        <xdr:cNvGrpSpPr/>
      </xdr:nvGrpSpPr>
      <xdr:grpSpPr>
        <a:xfrm>
          <a:off x="1999248" y="4853798"/>
          <a:ext cx="641570" cy="344675"/>
          <a:chOff x="1501070" y="680224"/>
          <a:chExt cx="320597" cy="291328"/>
        </a:xfrm>
      </xdr:grpSpPr>
      <xdr:grpSp>
        <xdr:nvGrpSpPr>
          <xdr:cNvPr id="32" name="Group 3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34" name="Arc 3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35" name="Arc 3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33" name="Isosceles Triangle 3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4</xdr:col>
      <xdr:colOff>160422</xdr:colOff>
      <xdr:row>25</xdr:row>
      <xdr:rowOff>93867</xdr:rowOff>
    </xdr:from>
    <xdr:to>
      <xdr:col>5</xdr:col>
      <xdr:colOff>192392</xdr:colOff>
      <xdr:row>27</xdr:row>
      <xdr:rowOff>57542</xdr:rowOff>
    </xdr:to>
    <xdr:grpSp>
      <xdr:nvGrpSpPr>
        <xdr:cNvPr id="36" name="Group 35"/>
        <xdr:cNvGrpSpPr/>
      </xdr:nvGrpSpPr>
      <xdr:grpSpPr>
        <a:xfrm>
          <a:off x="2598822" y="4856367"/>
          <a:ext cx="641570" cy="344675"/>
          <a:chOff x="1501070" y="680224"/>
          <a:chExt cx="320597" cy="291328"/>
        </a:xfrm>
      </xdr:grpSpPr>
      <xdr:grpSp>
        <xdr:nvGrpSpPr>
          <xdr:cNvPr id="37" name="Group 3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39" name="Arc 3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40" name="Arc 3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38" name="Isosceles Triangle 3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</xdr:col>
      <xdr:colOff>160421</xdr:colOff>
      <xdr:row>25</xdr:row>
      <xdr:rowOff>88853</xdr:rowOff>
    </xdr:from>
    <xdr:to>
      <xdr:col>6</xdr:col>
      <xdr:colOff>192391</xdr:colOff>
      <xdr:row>27</xdr:row>
      <xdr:rowOff>52528</xdr:rowOff>
    </xdr:to>
    <xdr:grpSp>
      <xdr:nvGrpSpPr>
        <xdr:cNvPr id="41" name="Group 40"/>
        <xdr:cNvGrpSpPr/>
      </xdr:nvGrpSpPr>
      <xdr:grpSpPr>
        <a:xfrm>
          <a:off x="3208421" y="4851353"/>
          <a:ext cx="641570" cy="344675"/>
          <a:chOff x="1501070" y="680224"/>
          <a:chExt cx="320597" cy="291328"/>
        </a:xfrm>
      </xdr:grpSpPr>
      <xdr:grpSp>
        <xdr:nvGrpSpPr>
          <xdr:cNvPr id="42" name="Group 4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44" name="Arc 4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45" name="Arc 4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43" name="Isosceles Triangle 4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6</xdr:col>
      <xdr:colOff>160421</xdr:colOff>
      <xdr:row>25</xdr:row>
      <xdr:rowOff>88853</xdr:rowOff>
    </xdr:from>
    <xdr:to>
      <xdr:col>7</xdr:col>
      <xdr:colOff>192391</xdr:colOff>
      <xdr:row>27</xdr:row>
      <xdr:rowOff>52528</xdr:rowOff>
    </xdr:to>
    <xdr:grpSp>
      <xdr:nvGrpSpPr>
        <xdr:cNvPr id="46" name="Group 45"/>
        <xdr:cNvGrpSpPr/>
      </xdr:nvGrpSpPr>
      <xdr:grpSpPr>
        <a:xfrm>
          <a:off x="3818021" y="4851353"/>
          <a:ext cx="641570" cy="344675"/>
          <a:chOff x="1501070" y="680224"/>
          <a:chExt cx="320597" cy="291328"/>
        </a:xfrm>
      </xdr:grpSpPr>
      <xdr:grpSp>
        <xdr:nvGrpSpPr>
          <xdr:cNvPr id="47" name="Group 4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49" name="Arc 4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0" name="Arc 4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48" name="Isosceles Triangle 4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7</xdr:col>
      <xdr:colOff>155408</xdr:colOff>
      <xdr:row>25</xdr:row>
      <xdr:rowOff>83840</xdr:rowOff>
    </xdr:from>
    <xdr:to>
      <xdr:col>8</xdr:col>
      <xdr:colOff>187378</xdr:colOff>
      <xdr:row>27</xdr:row>
      <xdr:rowOff>47515</xdr:rowOff>
    </xdr:to>
    <xdr:grpSp>
      <xdr:nvGrpSpPr>
        <xdr:cNvPr id="51" name="Group 50"/>
        <xdr:cNvGrpSpPr/>
      </xdr:nvGrpSpPr>
      <xdr:grpSpPr>
        <a:xfrm>
          <a:off x="4422608" y="4846340"/>
          <a:ext cx="641570" cy="344675"/>
          <a:chOff x="1501070" y="680224"/>
          <a:chExt cx="320597" cy="291328"/>
        </a:xfrm>
      </xdr:grpSpPr>
      <xdr:grpSp>
        <xdr:nvGrpSpPr>
          <xdr:cNvPr id="52" name="Group 5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54" name="Arc 5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5" name="Arc 5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53" name="Isosceles Triangle 5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9</xdr:col>
      <xdr:colOff>170448</xdr:colOff>
      <xdr:row>7</xdr:row>
      <xdr:rowOff>91298</xdr:rowOff>
    </xdr:from>
    <xdr:to>
      <xdr:col>10</xdr:col>
      <xdr:colOff>202418</xdr:colOff>
      <xdr:row>9</xdr:row>
      <xdr:rowOff>54973</xdr:rowOff>
    </xdr:to>
    <xdr:grpSp>
      <xdr:nvGrpSpPr>
        <xdr:cNvPr id="56" name="Group 55"/>
        <xdr:cNvGrpSpPr/>
      </xdr:nvGrpSpPr>
      <xdr:grpSpPr>
        <a:xfrm>
          <a:off x="5656848" y="1424798"/>
          <a:ext cx="641570" cy="344675"/>
          <a:chOff x="1501070" y="680224"/>
          <a:chExt cx="320597" cy="291328"/>
        </a:xfrm>
      </xdr:grpSpPr>
      <xdr:grpSp>
        <xdr:nvGrpSpPr>
          <xdr:cNvPr id="57" name="Group 5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59" name="Arc 5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60" name="Arc 5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58" name="Isosceles Triangle 5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10</xdr:col>
      <xdr:colOff>160422</xdr:colOff>
      <xdr:row>7</xdr:row>
      <xdr:rowOff>93867</xdr:rowOff>
    </xdr:from>
    <xdr:to>
      <xdr:col>11</xdr:col>
      <xdr:colOff>192392</xdr:colOff>
      <xdr:row>9</xdr:row>
      <xdr:rowOff>57542</xdr:rowOff>
    </xdr:to>
    <xdr:grpSp>
      <xdr:nvGrpSpPr>
        <xdr:cNvPr id="61" name="Group 60"/>
        <xdr:cNvGrpSpPr/>
      </xdr:nvGrpSpPr>
      <xdr:grpSpPr>
        <a:xfrm>
          <a:off x="6256422" y="1427367"/>
          <a:ext cx="641570" cy="344675"/>
          <a:chOff x="1501070" y="680224"/>
          <a:chExt cx="320597" cy="291328"/>
        </a:xfrm>
      </xdr:grpSpPr>
      <xdr:grpSp>
        <xdr:nvGrpSpPr>
          <xdr:cNvPr id="62" name="Group 6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64" name="Arc 6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65" name="Arc 6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63" name="Isosceles Triangle 6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11</xdr:col>
      <xdr:colOff>160421</xdr:colOff>
      <xdr:row>7</xdr:row>
      <xdr:rowOff>88853</xdr:rowOff>
    </xdr:from>
    <xdr:to>
      <xdr:col>12</xdr:col>
      <xdr:colOff>192391</xdr:colOff>
      <xdr:row>9</xdr:row>
      <xdr:rowOff>52528</xdr:rowOff>
    </xdr:to>
    <xdr:grpSp>
      <xdr:nvGrpSpPr>
        <xdr:cNvPr id="66" name="Group 65"/>
        <xdr:cNvGrpSpPr/>
      </xdr:nvGrpSpPr>
      <xdr:grpSpPr>
        <a:xfrm>
          <a:off x="6866021" y="1422353"/>
          <a:ext cx="641570" cy="344675"/>
          <a:chOff x="1501070" y="680224"/>
          <a:chExt cx="320597" cy="291328"/>
        </a:xfrm>
      </xdr:grpSpPr>
      <xdr:grpSp>
        <xdr:nvGrpSpPr>
          <xdr:cNvPr id="67" name="Group 6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69" name="Arc 6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70" name="Arc 6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68" name="Isosceles Triangle 6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12</xdr:col>
      <xdr:colOff>160421</xdr:colOff>
      <xdr:row>7</xdr:row>
      <xdr:rowOff>88853</xdr:rowOff>
    </xdr:from>
    <xdr:to>
      <xdr:col>13</xdr:col>
      <xdr:colOff>192391</xdr:colOff>
      <xdr:row>9</xdr:row>
      <xdr:rowOff>52528</xdr:rowOff>
    </xdr:to>
    <xdr:grpSp>
      <xdr:nvGrpSpPr>
        <xdr:cNvPr id="71" name="Group 70"/>
        <xdr:cNvGrpSpPr/>
      </xdr:nvGrpSpPr>
      <xdr:grpSpPr>
        <a:xfrm>
          <a:off x="7475621" y="1422353"/>
          <a:ext cx="641570" cy="344675"/>
          <a:chOff x="1501070" y="680224"/>
          <a:chExt cx="320597" cy="291328"/>
        </a:xfrm>
      </xdr:grpSpPr>
      <xdr:grpSp>
        <xdr:nvGrpSpPr>
          <xdr:cNvPr id="72" name="Group 7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74" name="Arc 7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75" name="Arc 7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73" name="Isosceles Triangle 7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13</xdr:col>
      <xdr:colOff>155408</xdr:colOff>
      <xdr:row>7</xdr:row>
      <xdr:rowOff>83840</xdr:rowOff>
    </xdr:from>
    <xdr:to>
      <xdr:col>14</xdr:col>
      <xdr:colOff>187378</xdr:colOff>
      <xdr:row>9</xdr:row>
      <xdr:rowOff>47515</xdr:rowOff>
    </xdr:to>
    <xdr:grpSp>
      <xdr:nvGrpSpPr>
        <xdr:cNvPr id="76" name="Group 75"/>
        <xdr:cNvGrpSpPr/>
      </xdr:nvGrpSpPr>
      <xdr:grpSpPr>
        <a:xfrm>
          <a:off x="8080208" y="1417340"/>
          <a:ext cx="641570" cy="344675"/>
          <a:chOff x="1501070" y="680224"/>
          <a:chExt cx="320597" cy="291328"/>
        </a:xfrm>
      </xdr:grpSpPr>
      <xdr:grpSp>
        <xdr:nvGrpSpPr>
          <xdr:cNvPr id="77" name="Group 7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79" name="Arc 7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80" name="Arc 7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78" name="Isosceles Triangle 7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9</xdr:col>
      <xdr:colOff>170448</xdr:colOff>
      <xdr:row>25</xdr:row>
      <xdr:rowOff>91298</xdr:rowOff>
    </xdr:from>
    <xdr:to>
      <xdr:col>10</xdr:col>
      <xdr:colOff>202418</xdr:colOff>
      <xdr:row>27</xdr:row>
      <xdr:rowOff>54973</xdr:rowOff>
    </xdr:to>
    <xdr:grpSp>
      <xdr:nvGrpSpPr>
        <xdr:cNvPr id="81" name="Group 80"/>
        <xdr:cNvGrpSpPr/>
      </xdr:nvGrpSpPr>
      <xdr:grpSpPr>
        <a:xfrm>
          <a:off x="5656848" y="4853798"/>
          <a:ext cx="641570" cy="344675"/>
          <a:chOff x="1501070" y="680224"/>
          <a:chExt cx="320597" cy="291328"/>
        </a:xfrm>
      </xdr:grpSpPr>
      <xdr:grpSp>
        <xdr:nvGrpSpPr>
          <xdr:cNvPr id="82" name="Group 8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84" name="Arc 8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85" name="Arc 8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83" name="Isosceles Triangle 8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10</xdr:col>
      <xdr:colOff>160422</xdr:colOff>
      <xdr:row>25</xdr:row>
      <xdr:rowOff>93867</xdr:rowOff>
    </xdr:from>
    <xdr:to>
      <xdr:col>11</xdr:col>
      <xdr:colOff>192392</xdr:colOff>
      <xdr:row>27</xdr:row>
      <xdr:rowOff>57542</xdr:rowOff>
    </xdr:to>
    <xdr:grpSp>
      <xdr:nvGrpSpPr>
        <xdr:cNvPr id="86" name="Group 85"/>
        <xdr:cNvGrpSpPr/>
      </xdr:nvGrpSpPr>
      <xdr:grpSpPr>
        <a:xfrm>
          <a:off x="6256422" y="4856367"/>
          <a:ext cx="641570" cy="344675"/>
          <a:chOff x="1501070" y="680224"/>
          <a:chExt cx="320597" cy="291328"/>
        </a:xfrm>
      </xdr:grpSpPr>
      <xdr:grpSp>
        <xdr:nvGrpSpPr>
          <xdr:cNvPr id="87" name="Group 8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89" name="Arc 8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90" name="Arc 8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88" name="Isosceles Triangle 8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11</xdr:col>
      <xdr:colOff>160421</xdr:colOff>
      <xdr:row>25</xdr:row>
      <xdr:rowOff>88853</xdr:rowOff>
    </xdr:from>
    <xdr:to>
      <xdr:col>12</xdr:col>
      <xdr:colOff>192391</xdr:colOff>
      <xdr:row>27</xdr:row>
      <xdr:rowOff>52528</xdr:rowOff>
    </xdr:to>
    <xdr:grpSp>
      <xdr:nvGrpSpPr>
        <xdr:cNvPr id="91" name="Group 90"/>
        <xdr:cNvGrpSpPr/>
      </xdr:nvGrpSpPr>
      <xdr:grpSpPr>
        <a:xfrm>
          <a:off x="6866021" y="4851353"/>
          <a:ext cx="641570" cy="344675"/>
          <a:chOff x="1501070" y="680224"/>
          <a:chExt cx="320597" cy="291328"/>
        </a:xfrm>
      </xdr:grpSpPr>
      <xdr:grpSp>
        <xdr:nvGrpSpPr>
          <xdr:cNvPr id="92" name="Group 9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94" name="Arc 9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95" name="Arc 9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93" name="Isosceles Triangle 9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12</xdr:col>
      <xdr:colOff>160421</xdr:colOff>
      <xdr:row>25</xdr:row>
      <xdr:rowOff>88853</xdr:rowOff>
    </xdr:from>
    <xdr:to>
      <xdr:col>13</xdr:col>
      <xdr:colOff>192391</xdr:colOff>
      <xdr:row>27</xdr:row>
      <xdr:rowOff>52528</xdr:rowOff>
    </xdr:to>
    <xdr:grpSp>
      <xdr:nvGrpSpPr>
        <xdr:cNvPr id="96" name="Group 95"/>
        <xdr:cNvGrpSpPr/>
      </xdr:nvGrpSpPr>
      <xdr:grpSpPr>
        <a:xfrm>
          <a:off x="7475621" y="4851353"/>
          <a:ext cx="641570" cy="344675"/>
          <a:chOff x="1501070" y="680224"/>
          <a:chExt cx="320597" cy="291328"/>
        </a:xfrm>
      </xdr:grpSpPr>
      <xdr:grpSp>
        <xdr:nvGrpSpPr>
          <xdr:cNvPr id="97" name="Group 96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99" name="Arc 98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00" name="Arc 99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98" name="Isosceles Triangle 97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13</xdr:col>
      <xdr:colOff>155408</xdr:colOff>
      <xdr:row>25</xdr:row>
      <xdr:rowOff>83840</xdr:rowOff>
    </xdr:from>
    <xdr:to>
      <xdr:col>14</xdr:col>
      <xdr:colOff>187378</xdr:colOff>
      <xdr:row>27</xdr:row>
      <xdr:rowOff>47515</xdr:rowOff>
    </xdr:to>
    <xdr:grpSp>
      <xdr:nvGrpSpPr>
        <xdr:cNvPr id="101" name="Group 100"/>
        <xdr:cNvGrpSpPr/>
      </xdr:nvGrpSpPr>
      <xdr:grpSpPr>
        <a:xfrm>
          <a:off x="8080208" y="4846340"/>
          <a:ext cx="641570" cy="344675"/>
          <a:chOff x="1501070" y="680224"/>
          <a:chExt cx="320597" cy="291328"/>
        </a:xfrm>
      </xdr:grpSpPr>
      <xdr:grpSp>
        <xdr:nvGrpSpPr>
          <xdr:cNvPr id="102" name="Group 101"/>
          <xdr:cNvGrpSpPr/>
        </xdr:nvGrpSpPr>
        <xdr:grpSpPr>
          <a:xfrm>
            <a:off x="1501070" y="680224"/>
            <a:ext cx="320597" cy="291328"/>
            <a:chOff x="1501070" y="675771"/>
            <a:chExt cx="320597" cy="289101"/>
          </a:xfrm>
        </xdr:grpSpPr>
        <xdr:sp macro="" textlink="">
          <xdr:nvSpPr>
            <xdr:cNvPr id="104" name="Arc 103"/>
            <xdr:cNvSpPr/>
          </xdr:nvSpPr>
          <xdr:spPr>
            <a:xfrm>
              <a:off x="1524000" y="675771"/>
              <a:ext cx="269488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05" name="Arc 104"/>
            <xdr:cNvSpPr/>
          </xdr:nvSpPr>
          <xdr:spPr>
            <a:xfrm flipH="1">
              <a:off x="1501070" y="675773"/>
              <a:ext cx="320597" cy="289099"/>
            </a:xfrm>
            <a:prstGeom prst="arc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103" name="Isosceles Triangle 102"/>
          <xdr:cNvSpPr/>
        </xdr:nvSpPr>
        <xdr:spPr>
          <a:xfrm rot="10800000">
            <a:off x="1766826" y="824470"/>
            <a:ext cx="54428" cy="45719"/>
          </a:xfrm>
          <a:prstGeom prst="triangl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266700</xdr:colOff>
      <xdr:row>6</xdr:row>
      <xdr:rowOff>0</xdr:rowOff>
    </xdr:from>
    <xdr:to>
      <xdr:col>23</xdr:col>
      <xdr:colOff>571500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323850</xdr:colOff>
      <xdr:row>23</xdr:row>
      <xdr:rowOff>133350</xdr:rowOff>
    </xdr:from>
    <xdr:to>
      <xdr:col>24</xdr:col>
      <xdr:colOff>19050</xdr:colOff>
      <xdr:row>40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190500</xdr:colOff>
      <xdr:row>3</xdr:row>
      <xdr:rowOff>66675</xdr:rowOff>
    </xdr:from>
    <xdr:to>
      <xdr:col>23</xdr:col>
      <xdr:colOff>495300</xdr:colOff>
      <xdr:row>20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171450</xdr:colOff>
      <xdr:row>20</xdr:row>
      <xdr:rowOff>114300</xdr:rowOff>
    </xdr:from>
    <xdr:to>
      <xdr:col>23</xdr:col>
      <xdr:colOff>476250</xdr:colOff>
      <xdr:row>37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200025</xdr:colOff>
      <xdr:row>38</xdr:row>
      <xdr:rowOff>28575</xdr:rowOff>
    </xdr:from>
    <xdr:to>
      <xdr:col>23</xdr:col>
      <xdr:colOff>504825</xdr:colOff>
      <xdr:row>55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219075</xdr:colOff>
      <xdr:row>55</xdr:row>
      <xdr:rowOff>104775</xdr:rowOff>
    </xdr:from>
    <xdr:to>
      <xdr:col>23</xdr:col>
      <xdr:colOff>523875</xdr:colOff>
      <xdr:row>72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590550</xdr:colOff>
      <xdr:row>23</xdr:row>
      <xdr:rowOff>0</xdr:rowOff>
    </xdr:from>
    <xdr:to>
      <xdr:col>22</xdr:col>
      <xdr:colOff>285750</xdr:colOff>
      <xdr:row>39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276224</xdr:colOff>
      <xdr:row>1</xdr:row>
      <xdr:rowOff>9524</xdr:rowOff>
    </xdr:from>
    <xdr:to>
      <xdr:col>28</xdr:col>
      <xdr:colOff>152400</xdr:colOff>
      <xdr:row>13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228600</xdr:colOff>
      <xdr:row>19</xdr:row>
      <xdr:rowOff>9525</xdr:rowOff>
    </xdr:from>
    <xdr:to>
      <xdr:col>23</xdr:col>
      <xdr:colOff>533400</xdr:colOff>
      <xdr:row>36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180975</xdr:colOff>
      <xdr:row>37</xdr:row>
      <xdr:rowOff>114300</xdr:rowOff>
    </xdr:from>
    <xdr:to>
      <xdr:col>17</xdr:col>
      <xdr:colOff>161925</xdr:colOff>
      <xdr:row>54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140154</xdr:colOff>
      <xdr:row>0</xdr:row>
      <xdr:rowOff>123826</xdr:rowOff>
    </xdr:from>
    <xdr:to>
      <xdr:col>6</xdr:col>
      <xdr:colOff>523876</xdr:colOff>
      <xdr:row>16</xdr:row>
      <xdr:rowOff>66676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163288</xdr:colOff>
      <xdr:row>0</xdr:row>
      <xdr:rowOff>136071</xdr:rowOff>
    </xdr:from>
    <xdr:to>
      <xdr:col>13</xdr:col>
      <xdr:colOff>533400</xdr:colOff>
      <xdr:row>16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117022</xdr:colOff>
      <xdr:row>17</xdr:row>
      <xdr:rowOff>38100</xdr:rowOff>
    </xdr:from>
    <xdr:to>
      <xdr:col>6</xdr:col>
      <xdr:colOff>495300</xdr:colOff>
      <xdr:row>32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42184</xdr:colOff>
      <xdr:row>17</xdr:row>
      <xdr:rowOff>77561</xdr:rowOff>
    </xdr:from>
    <xdr:to>
      <xdr:col>13</xdr:col>
      <xdr:colOff>457200</xdr:colOff>
      <xdr:row>33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104775</xdr:colOff>
      <xdr:row>40</xdr:row>
      <xdr:rowOff>17686</xdr:rowOff>
    </xdr:from>
    <xdr:to>
      <xdr:col>11</xdr:col>
      <xdr:colOff>590551</xdr:colOff>
      <xdr:row>57</xdr:row>
      <xdr:rowOff>142874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200024</xdr:colOff>
      <xdr:row>58</xdr:row>
      <xdr:rowOff>95252</xdr:rowOff>
    </xdr:from>
    <xdr:to>
      <xdr:col>6</xdr:col>
      <xdr:colOff>533399</xdr:colOff>
      <xdr:row>75</xdr:row>
      <xdr:rowOff>85725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80284</xdr:colOff>
      <xdr:row>58</xdr:row>
      <xdr:rowOff>112941</xdr:rowOff>
    </xdr:from>
    <xdr:to>
      <xdr:col>13</xdr:col>
      <xdr:colOff>447675</xdr:colOff>
      <xdr:row>75</xdr:row>
      <xdr:rowOff>66676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0.83893</cdr:x>
      <cdr:y>0.18137</cdr:y>
    </cdr:from>
    <cdr:to>
      <cdr:x>0.98982</cdr:x>
      <cdr:y>0.33769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90396" y="459523"/>
          <a:ext cx="609782" cy="396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800"/>
            <a:t>Cells seeded 4</a:t>
          </a:r>
          <a:r>
            <a:rPr lang="en-GB" sz="800" baseline="0"/>
            <a:t> h.p.e</a:t>
          </a:r>
          <a:endParaRPr lang="en-GB" sz="8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0.83782</cdr:x>
      <cdr:y>0.2144</cdr:y>
    </cdr:from>
    <cdr:to>
      <cdr:x>0.98917</cdr:x>
      <cdr:y>0.37199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374516" y="540587"/>
          <a:ext cx="609568" cy="397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800"/>
            <a:t>Cells seeded 4</a:t>
          </a:r>
          <a:r>
            <a:rPr lang="en-GB" sz="800" baseline="0"/>
            <a:t> h.p.e</a:t>
          </a:r>
          <a:endParaRPr lang="en-GB" sz="8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0.16259</cdr:x>
      <cdr:y>0.84571</cdr:y>
    </cdr:from>
    <cdr:to>
      <cdr:x>0.22016</cdr:x>
      <cdr:y>0.90912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56606" y="3811363"/>
          <a:ext cx="4095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100"/>
            <a:t>1:4</a:t>
          </a:r>
        </a:p>
      </cdr:txBody>
    </cdr:sp>
  </cdr:relSizeAnchor>
  <cdr:relSizeAnchor xmlns:cdr="http://schemas.openxmlformats.org/drawingml/2006/chartDrawing">
    <cdr:from>
      <cdr:x>0.45569</cdr:x>
      <cdr:y>0.83977</cdr:y>
    </cdr:from>
    <cdr:to>
      <cdr:x>0.51326</cdr:x>
      <cdr:y>0.90318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241675" y="3784600"/>
          <a:ext cx="4095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1:8</a:t>
          </a:r>
        </a:p>
      </cdr:txBody>
    </cdr:sp>
  </cdr:relSizeAnchor>
  <cdr:relSizeAnchor xmlns:cdr="http://schemas.openxmlformats.org/drawingml/2006/chartDrawing">
    <cdr:from>
      <cdr:x>0.68076</cdr:x>
      <cdr:y>0.83132</cdr:y>
    </cdr:from>
    <cdr:to>
      <cdr:x>0.86285</cdr:x>
      <cdr:y>0.89473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842782" y="3746500"/>
          <a:ext cx="129540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100"/>
            <a:t>Base</a:t>
          </a:r>
          <a:r>
            <a:rPr lang="en-GB" sz="1100" baseline="0"/>
            <a:t> of linear range (1:64)</a:t>
          </a:r>
          <a:endParaRPr lang="en-GB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%23001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analysis"/>
      <sheetName val="Figures"/>
      <sheetName val="Key data"/>
      <sheetName val="Plate 2 Analysis"/>
      <sheetName val="Plate 3 Analysis"/>
    </sheetNames>
    <sheetDataSet>
      <sheetData sheetId="0">
        <row r="9">
          <cell r="Y9">
            <v>50000</v>
          </cell>
          <cell r="Z9">
            <v>2</v>
          </cell>
        </row>
        <row r="10">
          <cell r="Y10">
            <v>25000</v>
          </cell>
          <cell r="Z10">
            <v>4</v>
          </cell>
        </row>
        <row r="11">
          <cell r="Y11">
            <v>12500</v>
          </cell>
          <cell r="Z11">
            <v>8</v>
          </cell>
        </row>
        <row r="12">
          <cell r="B12">
            <v>3020.25</v>
          </cell>
          <cell r="C12">
            <v>358</v>
          </cell>
          <cell r="D12">
            <v>115.5</v>
          </cell>
          <cell r="E12">
            <v>94.75</v>
          </cell>
          <cell r="F12">
            <v>269</v>
          </cell>
          <cell r="G12">
            <v>74.5</v>
          </cell>
          <cell r="H12">
            <v>303.25</v>
          </cell>
          <cell r="I12">
            <v>163.25</v>
          </cell>
          <cell r="J12">
            <v>84.5</v>
          </cell>
          <cell r="K12">
            <v>74.5</v>
          </cell>
          <cell r="L12">
            <v>95.25</v>
          </cell>
          <cell r="M12">
            <v>146.25</v>
          </cell>
          <cell r="Y12">
            <v>6250</v>
          </cell>
          <cell r="Z12">
            <v>16</v>
          </cell>
        </row>
        <row r="13">
          <cell r="B13">
            <v>3607</v>
          </cell>
          <cell r="C13">
            <v>433</v>
          </cell>
          <cell r="D13">
            <v>221.25</v>
          </cell>
          <cell r="E13">
            <v>132.5</v>
          </cell>
          <cell r="F13">
            <v>156.5</v>
          </cell>
          <cell r="G13">
            <v>323.75</v>
          </cell>
          <cell r="H13">
            <v>1040.25</v>
          </cell>
          <cell r="I13">
            <v>528.5</v>
          </cell>
          <cell r="J13">
            <v>197.75</v>
          </cell>
          <cell r="K13">
            <v>180.5</v>
          </cell>
          <cell r="L13">
            <v>125.5</v>
          </cell>
          <cell r="M13">
            <v>119</v>
          </cell>
          <cell r="Z13">
            <v>32</v>
          </cell>
        </row>
        <row r="14">
          <cell r="B14">
            <v>2279.5</v>
          </cell>
          <cell r="C14">
            <v>1051</v>
          </cell>
          <cell r="D14">
            <v>525</v>
          </cell>
          <cell r="E14">
            <v>272.5</v>
          </cell>
          <cell r="F14">
            <v>201</v>
          </cell>
          <cell r="G14">
            <v>166.75</v>
          </cell>
          <cell r="H14">
            <v>2805</v>
          </cell>
          <cell r="I14">
            <v>873.5</v>
          </cell>
          <cell r="J14">
            <v>617.25</v>
          </cell>
          <cell r="K14">
            <v>334.25</v>
          </cell>
          <cell r="L14">
            <v>197.25</v>
          </cell>
          <cell r="M14">
            <v>91.5</v>
          </cell>
          <cell r="Z14">
            <v>64</v>
          </cell>
        </row>
        <row r="15">
          <cell r="B15">
            <v>3559.5</v>
          </cell>
          <cell r="C15">
            <v>1678.75</v>
          </cell>
          <cell r="D15">
            <v>1153</v>
          </cell>
          <cell r="E15">
            <v>593.5</v>
          </cell>
          <cell r="F15">
            <v>221.5</v>
          </cell>
          <cell r="G15">
            <v>190.75</v>
          </cell>
          <cell r="H15">
            <v>2218</v>
          </cell>
          <cell r="I15">
            <v>1265.75</v>
          </cell>
          <cell r="J15">
            <v>1296.25</v>
          </cell>
          <cell r="K15">
            <v>416</v>
          </cell>
          <cell r="L15">
            <v>300</v>
          </cell>
          <cell r="M15">
            <v>177</v>
          </cell>
        </row>
        <row r="16">
          <cell r="B16">
            <v>3511.5</v>
          </cell>
          <cell r="C16">
            <v>78</v>
          </cell>
          <cell r="D16">
            <v>10</v>
          </cell>
          <cell r="E16">
            <v>85</v>
          </cell>
          <cell r="F16">
            <v>85</v>
          </cell>
          <cell r="G16">
            <v>716</v>
          </cell>
          <cell r="H16">
            <v>221.25</v>
          </cell>
          <cell r="I16">
            <v>50.75</v>
          </cell>
          <cell r="J16">
            <v>54</v>
          </cell>
          <cell r="K16">
            <v>30.5</v>
          </cell>
          <cell r="L16">
            <v>139.5</v>
          </cell>
          <cell r="M16">
            <v>3573</v>
          </cell>
        </row>
        <row r="17">
          <cell r="B17">
            <v>2385.5</v>
          </cell>
          <cell r="C17">
            <v>47.25</v>
          </cell>
          <cell r="D17">
            <v>57.5</v>
          </cell>
          <cell r="E17">
            <v>54</v>
          </cell>
          <cell r="F17">
            <v>40.75</v>
          </cell>
          <cell r="G17">
            <v>91.5</v>
          </cell>
          <cell r="H17">
            <v>2023.25</v>
          </cell>
          <cell r="I17">
            <v>180.5</v>
          </cell>
          <cell r="J17">
            <v>47.5</v>
          </cell>
          <cell r="K17">
            <v>105.25</v>
          </cell>
          <cell r="L17">
            <v>37</v>
          </cell>
          <cell r="M17">
            <v>71.25</v>
          </cell>
        </row>
        <row r="18">
          <cell r="B18">
            <v>3641.25</v>
          </cell>
          <cell r="C18">
            <v>37</v>
          </cell>
          <cell r="D18">
            <v>40.5</v>
          </cell>
          <cell r="E18">
            <v>13.5</v>
          </cell>
          <cell r="F18">
            <v>176.75</v>
          </cell>
          <cell r="G18">
            <v>23.75</v>
          </cell>
          <cell r="H18">
            <v>3385</v>
          </cell>
          <cell r="I18">
            <v>54.25</v>
          </cell>
          <cell r="J18">
            <v>9.75</v>
          </cell>
          <cell r="K18">
            <v>105.25</v>
          </cell>
          <cell r="L18">
            <v>84.75</v>
          </cell>
          <cell r="M18">
            <v>108.5</v>
          </cell>
        </row>
        <row r="19">
          <cell r="B19">
            <v>1702.5</v>
          </cell>
          <cell r="C19">
            <v>44</v>
          </cell>
          <cell r="D19">
            <v>296.25</v>
          </cell>
          <cell r="E19">
            <v>64.5</v>
          </cell>
          <cell r="F19">
            <v>98.25</v>
          </cell>
          <cell r="G19">
            <v>57.5</v>
          </cell>
          <cell r="H19">
            <v>204.25</v>
          </cell>
          <cell r="I19">
            <v>156.25</v>
          </cell>
          <cell r="J19">
            <v>50.5</v>
          </cell>
          <cell r="K19">
            <v>368</v>
          </cell>
          <cell r="L19">
            <v>78.25</v>
          </cell>
          <cell r="M19">
            <v>122.25</v>
          </cell>
        </row>
        <row r="23">
          <cell r="B23">
            <v>1034.173</v>
          </cell>
          <cell r="C23">
            <v>33.990200000000002</v>
          </cell>
          <cell r="D23">
            <v>28.788019999999999</v>
          </cell>
          <cell r="E23">
            <v>25.56813</v>
          </cell>
          <cell r="F23">
            <v>190.20650000000001</v>
          </cell>
          <cell r="G23">
            <v>16.173539999999999</v>
          </cell>
          <cell r="H23">
            <v>89.022819999999996</v>
          </cell>
          <cell r="I23">
            <v>20.15513</v>
          </cell>
          <cell r="J23">
            <v>17.100190000000001</v>
          </cell>
          <cell r="K23">
            <v>13.14344</v>
          </cell>
          <cell r="L23">
            <v>49.560360000000003</v>
          </cell>
          <cell r="M23">
            <v>43.675649999999997</v>
          </cell>
        </row>
        <row r="24">
          <cell r="B24">
            <v>608.21640000000002</v>
          </cell>
          <cell r="C24">
            <v>66.444209999999998</v>
          </cell>
          <cell r="D24">
            <v>73.674260000000004</v>
          </cell>
          <cell r="E24">
            <v>49.775329999999997</v>
          </cell>
          <cell r="F24">
            <v>45.2226</v>
          </cell>
          <cell r="G24">
            <v>224.3785</v>
          </cell>
          <cell r="H24">
            <v>168.68969999999999</v>
          </cell>
          <cell r="I24">
            <v>36.743479999999998</v>
          </cell>
          <cell r="J24">
            <v>18.047969999999999</v>
          </cell>
          <cell r="K24">
            <v>17.839559999999999</v>
          </cell>
          <cell r="L24">
            <v>36.296230000000001</v>
          </cell>
          <cell r="M24">
            <v>11.711819999999999</v>
          </cell>
        </row>
        <row r="25">
          <cell r="B25">
            <v>315.1223</v>
          </cell>
          <cell r="C25">
            <v>83.690899999999999</v>
          </cell>
          <cell r="D25">
            <v>113.7629</v>
          </cell>
          <cell r="E25">
            <v>59.6357</v>
          </cell>
          <cell r="F25">
            <v>35.002380000000002</v>
          </cell>
          <cell r="G25">
            <v>20.442499999999999</v>
          </cell>
          <cell r="H25">
            <v>242.80269999999999</v>
          </cell>
          <cell r="I25">
            <v>111.724</v>
          </cell>
          <cell r="J25">
            <v>134.93049999999999</v>
          </cell>
          <cell r="K25">
            <v>48.74145</v>
          </cell>
          <cell r="L25">
            <v>57.996229999999997</v>
          </cell>
          <cell r="M25">
            <v>15.146509999999999</v>
          </cell>
        </row>
        <row r="26">
          <cell r="B26">
            <v>645.33849999999995</v>
          </cell>
          <cell r="C26">
            <v>150.1618</v>
          </cell>
          <cell r="D26">
            <v>178.34190000000001</v>
          </cell>
          <cell r="E26">
            <v>85.430769999999995</v>
          </cell>
          <cell r="F26">
            <v>35.61016</v>
          </cell>
          <cell r="G26">
            <v>26.329239999999999</v>
          </cell>
          <cell r="H26">
            <v>302.19889999999998</v>
          </cell>
          <cell r="I26">
            <v>48.042299999999997</v>
          </cell>
          <cell r="J26">
            <v>334.495</v>
          </cell>
          <cell r="K26">
            <v>59.746690000000001</v>
          </cell>
          <cell r="L26">
            <v>28.795249999999999</v>
          </cell>
          <cell r="M26">
            <v>12.41639</v>
          </cell>
        </row>
        <row r="27">
          <cell r="B27">
            <v>1014.138</v>
          </cell>
          <cell r="C27">
            <v>25.78436</v>
          </cell>
          <cell r="D27">
            <v>6.4420500000000001</v>
          </cell>
          <cell r="E27">
            <v>41.19061</v>
          </cell>
          <cell r="F27">
            <v>39.54533</v>
          </cell>
          <cell r="G27">
            <v>405.9006</v>
          </cell>
          <cell r="H27">
            <v>85.857799999999997</v>
          </cell>
          <cell r="I27">
            <v>29.61243</v>
          </cell>
          <cell r="J27">
            <v>23.67136</v>
          </cell>
          <cell r="K27">
            <v>14.026759999999999</v>
          </cell>
          <cell r="L27">
            <v>48.398519999999998</v>
          </cell>
          <cell r="M27">
            <v>1288.4110000000001</v>
          </cell>
        </row>
        <row r="28">
          <cell r="B28">
            <v>814.5136</v>
          </cell>
          <cell r="C28">
            <v>13.186959999999999</v>
          </cell>
          <cell r="D28">
            <v>17.100190000000001</v>
          </cell>
          <cell r="E28">
            <v>21.451499999999999</v>
          </cell>
          <cell r="F28">
            <v>26.06842</v>
          </cell>
          <cell r="G28">
            <v>46.949440000000003</v>
          </cell>
          <cell r="H28">
            <v>945.70540000000005</v>
          </cell>
          <cell r="I28">
            <v>53.417380000000001</v>
          </cell>
          <cell r="J28">
            <v>35.443620000000003</v>
          </cell>
          <cell r="K28">
            <v>20.442499999999999</v>
          </cell>
          <cell r="L28">
            <v>6.4420500000000001</v>
          </cell>
          <cell r="M28">
            <v>14.209009999999999</v>
          </cell>
        </row>
        <row r="29">
          <cell r="B29">
            <v>575.47770000000003</v>
          </cell>
          <cell r="C29">
            <v>18.641349999999999</v>
          </cell>
          <cell r="D29">
            <v>19.985410000000002</v>
          </cell>
          <cell r="E29">
            <v>13.5</v>
          </cell>
          <cell r="F29">
            <v>71.08372</v>
          </cell>
          <cell r="G29">
            <v>16.064319999999999</v>
          </cell>
          <cell r="H29">
            <v>634.4683</v>
          </cell>
          <cell r="I29">
            <v>21.6617</v>
          </cell>
          <cell r="J29">
            <v>3.25</v>
          </cell>
          <cell r="K29">
            <v>8.6446039999999993</v>
          </cell>
          <cell r="L29">
            <v>34.098820000000003</v>
          </cell>
          <cell r="M29">
            <v>26.772189999999998</v>
          </cell>
        </row>
        <row r="30">
          <cell r="B30">
            <v>860.86569999999995</v>
          </cell>
          <cell r="C30">
            <v>23.212779999999999</v>
          </cell>
          <cell r="D30">
            <v>89.344250000000002</v>
          </cell>
          <cell r="E30">
            <v>33.102119999999999</v>
          </cell>
          <cell r="F30">
            <v>39.537689999999998</v>
          </cell>
          <cell r="G30">
            <v>29.201879999999999</v>
          </cell>
          <cell r="H30">
            <v>58.569580000000002</v>
          </cell>
          <cell r="I30">
            <v>40.384349999999998</v>
          </cell>
          <cell r="J30">
            <v>11.56503</v>
          </cell>
          <cell r="K30">
            <v>60.350360000000002</v>
          </cell>
          <cell r="L30">
            <v>10.25</v>
          </cell>
          <cell r="M30">
            <v>16.670210000000001</v>
          </cell>
        </row>
      </sheetData>
      <sheetData sheetId="1">
        <row r="86">
          <cell r="E86">
            <v>2805</v>
          </cell>
          <cell r="F86">
            <v>873.5</v>
          </cell>
          <cell r="G86">
            <v>617.25</v>
          </cell>
          <cell r="H86">
            <v>334.25</v>
          </cell>
          <cell r="I86">
            <v>197.25</v>
          </cell>
          <cell r="J86">
            <v>91.5</v>
          </cell>
        </row>
        <row r="87">
          <cell r="E87">
            <v>242.80269999999999</v>
          </cell>
          <cell r="F87">
            <v>111.724</v>
          </cell>
          <cell r="G87">
            <v>134.93049999999999</v>
          </cell>
          <cell r="H87">
            <v>48.74145</v>
          </cell>
          <cell r="I87">
            <v>57.996229999999997</v>
          </cell>
          <cell r="J87">
            <v>15.146509999999999</v>
          </cell>
        </row>
        <row r="96">
          <cell r="E96">
            <v>56100</v>
          </cell>
          <cell r="F96">
            <v>34940</v>
          </cell>
          <cell r="G96">
            <v>49380</v>
          </cell>
          <cell r="H96">
            <v>53480</v>
          </cell>
          <cell r="I96">
            <v>63120</v>
          </cell>
          <cell r="J96">
            <v>58560</v>
          </cell>
        </row>
      </sheetData>
      <sheetData sheetId="2">
        <row r="5">
          <cell r="I5">
            <v>2805</v>
          </cell>
          <cell r="J5">
            <v>873.5</v>
          </cell>
          <cell r="K5">
            <v>617.25</v>
          </cell>
          <cell r="L5">
            <v>334.25</v>
          </cell>
          <cell r="M5">
            <v>197.25</v>
          </cell>
          <cell r="N5">
            <v>91.5</v>
          </cell>
          <cell r="P5" t="str">
            <v>25,000 cells
Clarified</v>
          </cell>
        </row>
        <row r="6">
          <cell r="I6">
            <v>2279.5</v>
          </cell>
          <cell r="J6">
            <v>1051</v>
          </cell>
          <cell r="K6">
            <v>525</v>
          </cell>
          <cell r="L6">
            <v>272.5</v>
          </cell>
          <cell r="M6">
            <v>201</v>
          </cell>
          <cell r="N6">
            <v>166.75</v>
          </cell>
          <cell r="P6" t="str">
            <v>25,000 cells
Unclarified</v>
          </cell>
        </row>
        <row r="7">
          <cell r="I7">
            <v>1040.25</v>
          </cell>
          <cell r="J7">
            <v>528.5</v>
          </cell>
          <cell r="K7">
            <v>197.75</v>
          </cell>
          <cell r="L7">
            <v>180.5</v>
          </cell>
          <cell r="M7">
            <v>125.5</v>
          </cell>
          <cell r="N7">
            <v>119</v>
          </cell>
          <cell r="P7" t="str">
            <v>12,500 cells
Clarified</v>
          </cell>
        </row>
        <row r="8">
          <cell r="I8">
            <v>3607</v>
          </cell>
          <cell r="J8">
            <v>433</v>
          </cell>
          <cell r="K8">
            <v>221.25</v>
          </cell>
          <cell r="L8">
            <v>132.5</v>
          </cell>
          <cell r="M8">
            <v>156.5</v>
          </cell>
          <cell r="N8">
            <v>323.75</v>
          </cell>
          <cell r="P8" t="str">
            <v>12,500 cells
Unclarified</v>
          </cell>
        </row>
        <row r="12">
          <cell r="I12">
            <v>242.80269999999999</v>
          </cell>
          <cell r="J12">
            <v>111.724</v>
          </cell>
          <cell r="K12">
            <v>134.93049999999999</v>
          </cell>
          <cell r="L12">
            <v>48.74145</v>
          </cell>
          <cell r="M12">
            <v>57.996229999999997</v>
          </cell>
          <cell r="N12">
            <v>15.146509999999999</v>
          </cell>
        </row>
        <row r="13">
          <cell r="C13">
            <v>2</v>
          </cell>
          <cell r="I13">
            <v>315.1223</v>
          </cell>
          <cell r="J13">
            <v>83.690899999999999</v>
          </cell>
          <cell r="K13">
            <v>113.7629</v>
          </cell>
          <cell r="L13">
            <v>59.6357</v>
          </cell>
          <cell r="M13">
            <v>35.002380000000002</v>
          </cell>
          <cell r="N13">
            <v>20.442499999999999</v>
          </cell>
        </row>
        <row r="14">
          <cell r="C14">
            <v>4</v>
          </cell>
          <cell r="I14">
            <v>168.68969999999999</v>
          </cell>
          <cell r="J14">
            <v>36.743479999999998</v>
          </cell>
          <cell r="K14">
            <v>18.047969999999999</v>
          </cell>
          <cell r="L14">
            <v>17.839559999999999</v>
          </cell>
          <cell r="M14">
            <v>36.296230000000001</v>
          </cell>
          <cell r="N14">
            <v>11.711819999999999</v>
          </cell>
        </row>
        <row r="15">
          <cell r="C15">
            <v>8</v>
          </cell>
          <cell r="I15">
            <v>608.21640000000002</v>
          </cell>
          <cell r="J15">
            <v>66.444209999999998</v>
          </cell>
          <cell r="K15">
            <v>73.674260000000004</v>
          </cell>
          <cell r="L15">
            <v>49.775329999999997</v>
          </cell>
          <cell r="M15">
            <v>45.2226</v>
          </cell>
          <cell r="N15">
            <v>224.3785</v>
          </cell>
        </row>
        <row r="16">
          <cell r="C16">
            <v>16</v>
          </cell>
        </row>
        <row r="17">
          <cell r="C17">
            <v>32</v>
          </cell>
        </row>
        <row r="18">
          <cell r="C18">
            <v>64</v>
          </cell>
        </row>
        <row r="26">
          <cell r="E26" t="str">
            <v xml:space="preserve">WT </v>
          </cell>
          <cell r="F26" t="str">
            <v>GND</v>
          </cell>
          <cell r="H26" t="str">
            <v>WT</v>
          </cell>
          <cell r="I26" t="str">
            <v>GND</v>
          </cell>
          <cell r="K26" t="str">
            <v>WT</v>
          </cell>
          <cell r="L26" t="str">
            <v>GND</v>
          </cell>
        </row>
        <row r="28">
          <cell r="C28" t="str">
            <v>Clarified</v>
          </cell>
          <cell r="E28">
            <v>873.5</v>
          </cell>
          <cell r="F28">
            <v>94.75</v>
          </cell>
          <cell r="H28">
            <v>617.25</v>
          </cell>
          <cell r="I28">
            <v>54.25</v>
          </cell>
          <cell r="K28">
            <v>91.5</v>
          </cell>
          <cell r="L28">
            <v>142.75</v>
          </cell>
        </row>
        <row r="29">
          <cell r="C29" t="str">
            <v>Unclarified</v>
          </cell>
          <cell r="E29">
            <v>1051</v>
          </cell>
          <cell r="F29">
            <v>33.5</v>
          </cell>
          <cell r="H29">
            <v>525</v>
          </cell>
          <cell r="I29">
            <v>16.5</v>
          </cell>
          <cell r="K29">
            <v>166.75</v>
          </cell>
          <cell r="L29">
            <v>20.25</v>
          </cell>
        </row>
        <row r="32">
          <cell r="E32">
            <v>111.724</v>
          </cell>
          <cell r="F32">
            <v>31.980139999999999</v>
          </cell>
          <cell r="H32">
            <v>134.93049999999999</v>
          </cell>
          <cell r="I32">
            <v>29.394939999999998</v>
          </cell>
          <cell r="K32">
            <v>15.146509999999999</v>
          </cell>
          <cell r="L32">
            <v>70.164540000000002</v>
          </cell>
        </row>
        <row r="33">
          <cell r="E33">
            <v>83.690899999999999</v>
          </cell>
          <cell r="F33">
            <v>8.779712</v>
          </cell>
          <cell r="H33">
            <v>113.7629</v>
          </cell>
          <cell r="I33">
            <v>8.4113019999999992</v>
          </cell>
          <cell r="K33">
            <v>20.442499999999999</v>
          </cell>
          <cell r="L33">
            <v>6.75</v>
          </cell>
        </row>
        <row r="43">
          <cell r="E43">
            <v>1051</v>
          </cell>
          <cell r="F43">
            <v>33.5</v>
          </cell>
          <cell r="H43">
            <v>525.25</v>
          </cell>
          <cell r="I43">
            <v>6.5</v>
          </cell>
        </row>
        <row r="44">
          <cell r="E44">
            <v>83.690899999999999</v>
          </cell>
          <cell r="F44">
            <v>8.779712</v>
          </cell>
          <cell r="H44">
            <v>175.7116</v>
          </cell>
          <cell r="I44">
            <v>3.752777</v>
          </cell>
        </row>
        <row r="46">
          <cell r="E46" t="str">
            <v>WT</v>
          </cell>
          <cell r="F46" t="str">
            <v>GND</v>
          </cell>
          <cell r="H46" t="str">
            <v>WT</v>
          </cell>
          <cell r="I46" t="str">
            <v>GND</v>
          </cell>
        </row>
      </sheetData>
      <sheetData sheetId="3">
        <row r="13">
          <cell r="B13">
            <v>2232</v>
          </cell>
          <cell r="C13">
            <v>47.25</v>
          </cell>
          <cell r="D13">
            <v>16.75</v>
          </cell>
          <cell r="E13">
            <v>6.75</v>
          </cell>
          <cell r="F13">
            <v>10</v>
          </cell>
          <cell r="G13">
            <v>27</v>
          </cell>
          <cell r="H13">
            <v>808.25</v>
          </cell>
          <cell r="I13">
            <v>30.25</v>
          </cell>
          <cell r="J13">
            <v>40.25</v>
          </cell>
          <cell r="K13">
            <v>23.5</v>
          </cell>
          <cell r="L13">
            <v>3.25</v>
          </cell>
          <cell r="M13">
            <v>64.5</v>
          </cell>
        </row>
        <row r="14">
          <cell r="B14">
            <v>2238.5</v>
          </cell>
          <cell r="C14">
            <v>20</v>
          </cell>
          <cell r="D14">
            <v>33.5</v>
          </cell>
          <cell r="E14">
            <v>16.5</v>
          </cell>
          <cell r="F14">
            <v>10</v>
          </cell>
          <cell r="G14">
            <v>20.25</v>
          </cell>
          <cell r="H14">
            <v>624.25</v>
          </cell>
          <cell r="I14">
            <v>94.75</v>
          </cell>
          <cell r="J14">
            <v>54.25</v>
          </cell>
          <cell r="K14">
            <v>13</v>
          </cell>
          <cell r="L14">
            <v>26.75</v>
          </cell>
          <cell r="M14">
            <v>142.75</v>
          </cell>
        </row>
        <row r="15">
          <cell r="B15">
            <v>2801.5</v>
          </cell>
          <cell r="C15">
            <v>20</v>
          </cell>
          <cell r="D15">
            <v>30.5</v>
          </cell>
          <cell r="E15">
            <v>10</v>
          </cell>
          <cell r="F15">
            <v>13.5</v>
          </cell>
          <cell r="G15">
            <v>23.75</v>
          </cell>
          <cell r="H15">
            <v>869.75</v>
          </cell>
          <cell r="I15">
            <v>962</v>
          </cell>
          <cell r="J15">
            <v>13.25</v>
          </cell>
          <cell r="K15">
            <v>16.75</v>
          </cell>
          <cell r="L15">
            <v>13.5</v>
          </cell>
          <cell r="M15">
            <v>10</v>
          </cell>
        </row>
        <row r="16">
          <cell r="B16">
            <v>2351</v>
          </cell>
          <cell r="C16">
            <v>20</v>
          </cell>
          <cell r="D16">
            <v>16.5</v>
          </cell>
          <cell r="E16">
            <v>23.5</v>
          </cell>
          <cell r="F16">
            <v>20.25</v>
          </cell>
          <cell r="G16">
            <v>20.25</v>
          </cell>
          <cell r="H16">
            <v>1136.25</v>
          </cell>
          <cell r="I16">
            <v>13.5</v>
          </cell>
          <cell r="J16">
            <v>27</v>
          </cell>
          <cell r="K16">
            <v>13.25</v>
          </cell>
          <cell r="L16">
            <v>13.5</v>
          </cell>
          <cell r="M16">
            <v>37.25</v>
          </cell>
        </row>
        <row r="17">
          <cell r="B17">
            <v>3190.75</v>
          </cell>
          <cell r="C17">
            <v>37</v>
          </cell>
          <cell r="D17">
            <v>37.25</v>
          </cell>
          <cell r="E17">
            <v>16.5</v>
          </cell>
          <cell r="F17">
            <v>20.25</v>
          </cell>
          <cell r="G17">
            <v>1023.5</v>
          </cell>
          <cell r="H17">
            <v>760.5</v>
          </cell>
          <cell r="I17">
            <v>10</v>
          </cell>
          <cell r="J17">
            <v>9.75</v>
          </cell>
          <cell r="K17">
            <v>9.75</v>
          </cell>
          <cell r="L17">
            <v>13.25</v>
          </cell>
          <cell r="M17">
            <v>50.5</v>
          </cell>
        </row>
        <row r="18">
          <cell r="B18">
            <v>556</v>
          </cell>
          <cell r="C18">
            <v>16.75</v>
          </cell>
          <cell r="D18">
            <v>30.25</v>
          </cell>
          <cell r="E18">
            <v>30.25</v>
          </cell>
          <cell r="F18">
            <v>16.75</v>
          </cell>
          <cell r="G18">
            <v>20</v>
          </cell>
          <cell r="H18">
            <v>173.5</v>
          </cell>
          <cell r="I18">
            <v>167</v>
          </cell>
          <cell r="J18">
            <v>40.25</v>
          </cell>
          <cell r="K18">
            <v>20</v>
          </cell>
          <cell r="L18">
            <v>40.75</v>
          </cell>
          <cell r="M18">
            <v>16.75</v>
          </cell>
        </row>
        <row r="19">
          <cell r="B19">
            <v>3767.75</v>
          </cell>
          <cell r="C19">
            <v>6.5</v>
          </cell>
          <cell r="D19">
            <v>9.75</v>
          </cell>
          <cell r="E19">
            <v>57.75</v>
          </cell>
          <cell r="F19">
            <v>16.5</v>
          </cell>
          <cell r="G19">
            <v>0</v>
          </cell>
          <cell r="H19">
            <v>1822.25</v>
          </cell>
          <cell r="I19">
            <v>1125.75</v>
          </cell>
          <cell r="J19">
            <v>23.5</v>
          </cell>
          <cell r="K19">
            <v>27</v>
          </cell>
          <cell r="L19">
            <v>40.5</v>
          </cell>
          <cell r="M19">
            <v>30.5</v>
          </cell>
        </row>
        <row r="20">
          <cell r="B20">
            <v>1316.75</v>
          </cell>
          <cell r="C20">
            <v>67.75</v>
          </cell>
          <cell r="D20">
            <v>112</v>
          </cell>
          <cell r="E20">
            <v>67.75</v>
          </cell>
          <cell r="F20">
            <v>347.5</v>
          </cell>
          <cell r="G20">
            <v>142.75</v>
          </cell>
          <cell r="H20">
            <v>494.5</v>
          </cell>
          <cell r="I20">
            <v>354.5</v>
          </cell>
          <cell r="J20">
            <v>16.5</v>
          </cell>
          <cell r="K20">
            <v>856.25</v>
          </cell>
          <cell r="L20">
            <v>405.75</v>
          </cell>
          <cell r="M20">
            <v>57.5</v>
          </cell>
        </row>
      </sheetData>
      <sheetData sheetId="4">
        <row r="14">
          <cell r="B14">
            <v>1354.5</v>
          </cell>
          <cell r="C14">
            <v>525.25</v>
          </cell>
          <cell r="D14">
            <v>122.25</v>
          </cell>
          <cell r="E14">
            <v>88.25</v>
          </cell>
          <cell r="F14">
            <v>37</v>
          </cell>
          <cell r="G14">
            <v>6.5</v>
          </cell>
        </row>
        <row r="36">
          <cell r="J36">
            <v>2</v>
          </cell>
        </row>
        <row r="37">
          <cell r="J37">
            <v>4</v>
          </cell>
        </row>
        <row r="38">
          <cell r="J38">
            <v>8</v>
          </cell>
        </row>
        <row r="39">
          <cell r="J39">
            <v>16</v>
          </cell>
        </row>
        <row r="40">
          <cell r="J40">
            <v>32</v>
          </cell>
        </row>
        <row r="41">
          <cell r="J41">
            <v>64</v>
          </cell>
        </row>
        <row r="42">
          <cell r="B42">
            <v>505.46570000000003</v>
          </cell>
          <cell r="C42">
            <v>175.7116</v>
          </cell>
          <cell r="D42">
            <v>28.952190000000002</v>
          </cell>
          <cell r="E42">
            <v>16.208919999999999</v>
          </cell>
          <cell r="F42">
            <v>16.86713</v>
          </cell>
          <cell r="G42">
            <v>3.752777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9"/>
  <sheetViews>
    <sheetView tabSelected="1" workbookViewId="0">
      <selection activeCell="O52" sqref="O52"/>
    </sheetView>
  </sheetViews>
  <sheetFormatPr defaultRowHeight="15" x14ac:dyDescent="0.25"/>
  <cols>
    <col min="1" max="1" width="10.7109375" bestFit="1" customWidth="1"/>
  </cols>
  <sheetData>
    <row r="2" spans="1:14" x14ac:dyDescent="0.25">
      <c r="B2" s="10" t="s">
        <v>0</v>
      </c>
    </row>
    <row r="3" spans="1:14" ht="15" customHeight="1" x14ac:dyDescent="0.25">
      <c r="A3" s="10" t="s">
        <v>18</v>
      </c>
      <c r="B3" s="30" t="s">
        <v>86</v>
      </c>
      <c r="C3" s="30"/>
      <c r="D3" s="30"/>
      <c r="E3" s="30"/>
      <c r="F3" s="30"/>
      <c r="G3" s="30"/>
      <c r="H3" s="30"/>
      <c r="I3" s="30"/>
      <c r="J3" s="30"/>
    </row>
    <row r="4" spans="1:14" x14ac:dyDescent="0.25">
      <c r="B4" s="30"/>
      <c r="C4" s="30"/>
      <c r="D4" s="30"/>
      <c r="E4" s="30"/>
      <c r="F4" s="30"/>
      <c r="G4" s="30"/>
      <c r="H4" s="30"/>
      <c r="I4" s="30"/>
      <c r="J4" s="30"/>
    </row>
    <row r="5" spans="1:14" x14ac:dyDescent="0.25">
      <c r="A5" s="10" t="s">
        <v>22</v>
      </c>
    </row>
    <row r="6" spans="1:14" x14ac:dyDescent="0.25">
      <c r="A6" s="14">
        <v>41918</v>
      </c>
      <c r="B6" t="s">
        <v>10</v>
      </c>
    </row>
    <row r="8" spans="1:14" x14ac:dyDescent="0.25">
      <c r="G8" t="s">
        <v>4</v>
      </c>
      <c r="J8" t="s">
        <v>5</v>
      </c>
      <c r="L8" t="s">
        <v>65</v>
      </c>
    </row>
    <row r="9" spans="1:14" x14ac:dyDescent="0.25">
      <c r="B9" t="s">
        <v>2</v>
      </c>
      <c r="C9" t="s">
        <v>56</v>
      </c>
      <c r="D9" t="s">
        <v>7</v>
      </c>
      <c r="E9" s="13" t="s">
        <v>85</v>
      </c>
      <c r="G9">
        <v>8</v>
      </c>
      <c r="J9" s="2">
        <f>(4*10^6)/G9</f>
        <v>500000</v>
      </c>
      <c r="L9" s="2">
        <f>J9/10</f>
        <v>50000</v>
      </c>
      <c r="N9" s="3"/>
    </row>
    <row r="10" spans="1:14" x14ac:dyDescent="0.25">
      <c r="B10" t="s">
        <v>3</v>
      </c>
      <c r="C10" t="s">
        <v>8</v>
      </c>
      <c r="D10" t="s">
        <v>7</v>
      </c>
      <c r="G10" s="3"/>
    </row>
    <row r="11" spans="1:14" x14ac:dyDescent="0.25">
      <c r="B11" t="s">
        <v>55</v>
      </c>
      <c r="C11" t="s">
        <v>9</v>
      </c>
      <c r="D11" t="s">
        <v>7</v>
      </c>
      <c r="J11" t="s">
        <v>11</v>
      </c>
      <c r="L11" t="s">
        <v>6</v>
      </c>
    </row>
    <row r="12" spans="1:14" x14ac:dyDescent="0.25">
      <c r="I12" t="s">
        <v>12</v>
      </c>
      <c r="J12">
        <v>0</v>
      </c>
      <c r="L12" s="2">
        <v>50000</v>
      </c>
    </row>
    <row r="13" spans="1:14" x14ac:dyDescent="0.25">
      <c r="I13" t="s">
        <v>13</v>
      </c>
      <c r="J13">
        <v>2</v>
      </c>
      <c r="L13" s="2">
        <f>L12/2</f>
        <v>25000</v>
      </c>
    </row>
    <row r="14" spans="1:14" x14ac:dyDescent="0.25">
      <c r="I14" t="s">
        <v>14</v>
      </c>
      <c r="J14">
        <v>4</v>
      </c>
      <c r="L14" s="2">
        <f>L13/2</f>
        <v>12500</v>
      </c>
    </row>
    <row r="15" spans="1:14" x14ac:dyDescent="0.25">
      <c r="I15" t="s">
        <v>15</v>
      </c>
      <c r="J15">
        <v>8</v>
      </c>
      <c r="L15" s="2">
        <f>L14/2</f>
        <v>6250</v>
      </c>
    </row>
    <row r="19" spans="1:14" x14ac:dyDescent="0.25">
      <c r="B19" t="s">
        <v>1</v>
      </c>
    </row>
    <row r="20" spans="1:1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4" x14ac:dyDescent="0.25">
      <c r="A21" t="s">
        <v>26</v>
      </c>
      <c r="B21" s="1"/>
      <c r="C21" s="1" t="s">
        <v>31</v>
      </c>
      <c r="D21" s="1" t="s">
        <v>32</v>
      </c>
      <c r="E21" s="1" t="s">
        <v>33</v>
      </c>
      <c r="F21" s="1" t="s">
        <v>34</v>
      </c>
      <c r="G21" s="1"/>
      <c r="H21" s="1"/>
      <c r="I21" s="1"/>
      <c r="J21" s="1"/>
      <c r="K21" s="1"/>
      <c r="L21" s="1"/>
      <c r="M21" s="1"/>
    </row>
    <row r="22" spans="1:14" x14ac:dyDescent="0.25">
      <c r="A22" t="s">
        <v>25</v>
      </c>
      <c r="B22" s="1"/>
      <c r="C22" s="1" t="s">
        <v>39</v>
      </c>
      <c r="D22" s="1" t="s">
        <v>40</v>
      </c>
      <c r="E22" s="1" t="s">
        <v>41</v>
      </c>
      <c r="F22" s="1" t="s">
        <v>42</v>
      </c>
      <c r="G22" s="1"/>
      <c r="H22" s="1"/>
      <c r="I22" s="1"/>
      <c r="J22" s="1"/>
      <c r="K22" s="1"/>
      <c r="L22" s="1"/>
      <c r="M22" s="1"/>
    </row>
    <row r="23" spans="1:14" x14ac:dyDescent="0.25">
      <c r="A23" t="s">
        <v>26</v>
      </c>
      <c r="B23" s="1"/>
      <c r="C23" s="1" t="s">
        <v>35</v>
      </c>
      <c r="D23" s="1" t="s">
        <v>36</v>
      </c>
      <c r="E23" s="1" t="s">
        <v>37</v>
      </c>
      <c r="F23" s="1" t="s">
        <v>38</v>
      </c>
      <c r="G23" s="1"/>
      <c r="H23" s="1"/>
      <c r="I23" s="1"/>
      <c r="J23" s="1"/>
      <c r="K23" s="1"/>
      <c r="L23" s="1"/>
      <c r="M23" s="1"/>
    </row>
    <row r="24" spans="1:14" x14ac:dyDescent="0.25">
      <c r="A24" t="s">
        <v>25</v>
      </c>
      <c r="B24" s="1"/>
      <c r="C24" s="1" t="s">
        <v>43</v>
      </c>
      <c r="D24" s="1" t="s">
        <v>44</v>
      </c>
      <c r="E24" s="1" t="s">
        <v>45</v>
      </c>
      <c r="F24" s="1" t="s">
        <v>46</v>
      </c>
      <c r="G24" s="1"/>
      <c r="H24" s="1"/>
      <c r="I24" s="1"/>
      <c r="J24" s="1"/>
      <c r="K24" s="1"/>
      <c r="L24" s="1"/>
      <c r="M24" s="1"/>
    </row>
    <row r="25" spans="1:14" x14ac:dyDescent="0.25">
      <c r="A25" t="s">
        <v>26</v>
      </c>
      <c r="B25" s="1"/>
      <c r="C25" s="1" t="s">
        <v>57</v>
      </c>
      <c r="D25" s="1" t="s">
        <v>58</v>
      </c>
      <c r="E25" s="1" t="s">
        <v>59</v>
      </c>
      <c r="F25" s="1" t="s">
        <v>60</v>
      </c>
      <c r="G25" s="1"/>
      <c r="H25" s="1"/>
      <c r="I25" s="1"/>
      <c r="J25" s="1"/>
      <c r="K25" s="1"/>
      <c r="L25" s="1"/>
      <c r="M25" s="1"/>
    </row>
    <row r="26" spans="1:14" x14ac:dyDescent="0.25">
      <c r="A26" t="s">
        <v>25</v>
      </c>
      <c r="B26" s="1"/>
      <c r="C26" s="1" t="s">
        <v>61</v>
      </c>
      <c r="D26" s="1" t="s">
        <v>62</v>
      </c>
      <c r="E26" s="1" t="s">
        <v>63</v>
      </c>
      <c r="F26" s="1" t="s">
        <v>64</v>
      </c>
      <c r="G26" s="1"/>
      <c r="H26" s="1"/>
      <c r="I26" s="1"/>
      <c r="J26" s="1"/>
      <c r="K26" s="1"/>
      <c r="L26" s="1"/>
      <c r="M26" s="1"/>
    </row>
    <row r="27" spans="1:14" x14ac:dyDescent="0.25">
      <c r="B27" s="1"/>
      <c r="C27" s="4"/>
      <c r="D27" s="4"/>
      <c r="E27" s="4"/>
      <c r="F27" s="4"/>
      <c r="G27" s="4"/>
      <c r="H27" s="4"/>
      <c r="I27" s="4"/>
      <c r="J27" s="4"/>
      <c r="K27" s="4"/>
      <c r="L27" s="4"/>
      <c r="M27" s="1"/>
      <c r="N27" s="9"/>
    </row>
    <row r="28" spans="1:14" x14ac:dyDescent="0.25"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9"/>
    </row>
    <row r="29" spans="1:14" x14ac:dyDescent="0.25">
      <c r="C29" t="s">
        <v>16</v>
      </c>
    </row>
    <row r="30" spans="1:14" x14ac:dyDescent="0.25">
      <c r="C30" t="s">
        <v>17</v>
      </c>
    </row>
    <row r="34" spans="1:27" x14ac:dyDescent="0.25">
      <c r="A34" s="10" t="s">
        <v>23</v>
      </c>
    </row>
    <row r="35" spans="1:27" x14ac:dyDescent="0.25">
      <c r="A35" s="14">
        <v>41921</v>
      </c>
      <c r="B35" t="s">
        <v>24</v>
      </c>
      <c r="E35" t="s">
        <v>19</v>
      </c>
      <c r="H35" t="s">
        <v>20</v>
      </c>
    </row>
    <row r="36" spans="1:27" x14ac:dyDescent="0.25">
      <c r="E36" s="2">
        <v>80000</v>
      </c>
      <c r="H36" s="2">
        <v>8000</v>
      </c>
    </row>
    <row r="37" spans="1:27" x14ac:dyDescent="0.25">
      <c r="B37" t="s">
        <v>21</v>
      </c>
    </row>
    <row r="39" spans="1:27" x14ac:dyDescent="0.25">
      <c r="B39" s="8" t="s">
        <v>29</v>
      </c>
    </row>
    <row r="41" spans="1:27" x14ac:dyDescent="0.25">
      <c r="C41" t="s">
        <v>87</v>
      </c>
      <c r="P41" t="s">
        <v>100</v>
      </c>
    </row>
    <row r="42" spans="1:27" x14ac:dyDescent="0.25">
      <c r="C42" t="s">
        <v>88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x14ac:dyDescent="0.25">
      <c r="O43" t="s">
        <v>8</v>
      </c>
      <c r="P43" s="7" t="s">
        <v>66</v>
      </c>
      <c r="Q43" s="7">
        <v>4</v>
      </c>
      <c r="R43" s="7">
        <v>8</v>
      </c>
      <c r="S43" s="7">
        <f t="shared" ref="S43:U43" si="0">R43*2</f>
        <v>16</v>
      </c>
      <c r="T43" s="7">
        <f t="shared" si="0"/>
        <v>32</v>
      </c>
      <c r="U43" s="7">
        <f t="shared" si="0"/>
        <v>64</v>
      </c>
      <c r="V43" s="6" t="s">
        <v>73</v>
      </c>
      <c r="W43" s="6">
        <v>4</v>
      </c>
      <c r="X43" s="6">
        <v>8</v>
      </c>
      <c r="Y43" s="6">
        <f t="shared" ref="Y43:Y50" si="1">X43*2</f>
        <v>16</v>
      </c>
      <c r="Z43" s="6">
        <f t="shared" ref="Z43:Z50" si="2">Y43*2</f>
        <v>32</v>
      </c>
      <c r="AA43" s="6">
        <f t="shared" ref="AA43:AA50" si="3">Z43*2</f>
        <v>64</v>
      </c>
    </row>
    <row r="44" spans="1:27" x14ac:dyDescent="0.25">
      <c r="B44" s="8" t="s">
        <v>30</v>
      </c>
      <c r="O44" t="s">
        <v>8</v>
      </c>
      <c r="P44" s="7" t="s">
        <v>67</v>
      </c>
      <c r="Q44" s="7">
        <v>4</v>
      </c>
      <c r="R44" s="7">
        <v>8</v>
      </c>
      <c r="S44" s="7">
        <f t="shared" ref="S44:S45" si="4">R44*2</f>
        <v>16</v>
      </c>
      <c r="T44" s="7">
        <f t="shared" ref="T44:T45" si="5">S44*2</f>
        <v>32</v>
      </c>
      <c r="U44" s="7">
        <f t="shared" ref="U44:U45" si="6">T44*2</f>
        <v>64</v>
      </c>
      <c r="V44" s="6" t="s">
        <v>72</v>
      </c>
      <c r="W44" s="6">
        <v>4</v>
      </c>
      <c r="X44" s="6">
        <v>8</v>
      </c>
      <c r="Y44" s="6">
        <f t="shared" si="1"/>
        <v>16</v>
      </c>
      <c r="Z44" s="6">
        <f t="shared" si="2"/>
        <v>32</v>
      </c>
      <c r="AA44" s="6">
        <f t="shared" si="3"/>
        <v>64</v>
      </c>
    </row>
    <row r="45" spans="1:27" x14ac:dyDescent="0.25">
      <c r="C45" t="s">
        <v>89</v>
      </c>
      <c r="O45" t="s">
        <v>8</v>
      </c>
      <c r="P45" s="7" t="s">
        <v>68</v>
      </c>
      <c r="Q45" s="7">
        <v>4</v>
      </c>
      <c r="R45" s="7">
        <v>8</v>
      </c>
      <c r="S45" s="7">
        <f t="shared" si="4"/>
        <v>16</v>
      </c>
      <c r="T45" s="7">
        <f t="shared" si="5"/>
        <v>32</v>
      </c>
      <c r="U45" s="7">
        <f t="shared" si="6"/>
        <v>64</v>
      </c>
      <c r="V45" s="6" t="s">
        <v>71</v>
      </c>
      <c r="W45" s="6">
        <v>4</v>
      </c>
      <c r="X45" s="6">
        <v>8</v>
      </c>
      <c r="Y45" s="6">
        <f t="shared" si="1"/>
        <v>16</v>
      </c>
      <c r="Z45" s="6">
        <f t="shared" si="2"/>
        <v>32</v>
      </c>
      <c r="AA45" s="6">
        <f t="shared" si="3"/>
        <v>64</v>
      </c>
    </row>
    <row r="46" spans="1:27" x14ac:dyDescent="0.25">
      <c r="C46" t="s">
        <v>90</v>
      </c>
      <c r="O46" t="s">
        <v>8</v>
      </c>
      <c r="P46" s="7" t="s">
        <v>69</v>
      </c>
      <c r="Q46" s="7">
        <v>4</v>
      </c>
      <c r="R46" s="7">
        <v>8</v>
      </c>
      <c r="S46" s="7">
        <f t="shared" ref="S46:S50" si="7">R46*2</f>
        <v>16</v>
      </c>
      <c r="T46" s="7">
        <f t="shared" ref="T46:T50" si="8">S46*2</f>
        <v>32</v>
      </c>
      <c r="U46" s="7">
        <f t="shared" ref="U46:U50" si="9">T46*2</f>
        <v>64</v>
      </c>
      <c r="V46" s="6" t="s">
        <v>70</v>
      </c>
      <c r="W46" s="6">
        <v>4</v>
      </c>
      <c r="X46" s="6">
        <v>8</v>
      </c>
      <c r="Y46" s="6">
        <f t="shared" si="1"/>
        <v>16</v>
      </c>
      <c r="Z46" s="6">
        <f t="shared" si="2"/>
        <v>32</v>
      </c>
      <c r="AA46" s="6">
        <f t="shared" si="3"/>
        <v>64</v>
      </c>
    </row>
    <row r="47" spans="1:27" x14ac:dyDescent="0.25">
      <c r="C47" t="s">
        <v>91</v>
      </c>
      <c r="O47" t="s">
        <v>56</v>
      </c>
      <c r="P47" s="7" t="s">
        <v>51</v>
      </c>
      <c r="Q47" s="7">
        <v>4</v>
      </c>
      <c r="R47" s="7">
        <v>8</v>
      </c>
      <c r="S47" s="7">
        <f t="shared" si="7"/>
        <v>16</v>
      </c>
      <c r="T47" s="7">
        <f t="shared" si="8"/>
        <v>32</v>
      </c>
      <c r="U47" s="7">
        <f t="shared" si="9"/>
        <v>64</v>
      </c>
      <c r="V47" s="6" t="s">
        <v>47</v>
      </c>
      <c r="W47" s="6">
        <v>4</v>
      </c>
      <c r="X47" s="6">
        <v>8</v>
      </c>
      <c r="Y47" s="6">
        <f t="shared" si="1"/>
        <v>16</v>
      </c>
      <c r="Z47" s="6">
        <f t="shared" si="2"/>
        <v>32</v>
      </c>
      <c r="AA47" s="6">
        <f t="shared" si="3"/>
        <v>64</v>
      </c>
    </row>
    <row r="48" spans="1:27" x14ac:dyDescent="0.25">
      <c r="O48" t="s">
        <v>56</v>
      </c>
      <c r="P48" s="7" t="s">
        <v>52</v>
      </c>
      <c r="Q48" s="7">
        <v>4</v>
      </c>
      <c r="R48" s="7">
        <v>8</v>
      </c>
      <c r="S48" s="7">
        <f t="shared" si="7"/>
        <v>16</v>
      </c>
      <c r="T48" s="7">
        <f t="shared" si="8"/>
        <v>32</v>
      </c>
      <c r="U48" s="7">
        <f t="shared" si="9"/>
        <v>64</v>
      </c>
      <c r="V48" s="6" t="s">
        <v>48</v>
      </c>
      <c r="W48" s="6">
        <v>4</v>
      </c>
      <c r="X48" s="6">
        <v>8</v>
      </c>
      <c r="Y48" s="6">
        <f t="shared" si="1"/>
        <v>16</v>
      </c>
      <c r="Z48" s="6">
        <f t="shared" si="2"/>
        <v>32</v>
      </c>
      <c r="AA48" s="6">
        <f t="shared" si="3"/>
        <v>64</v>
      </c>
    </row>
    <row r="49" spans="1:27" x14ac:dyDescent="0.25">
      <c r="B49" t="s">
        <v>92</v>
      </c>
      <c r="O49" t="s">
        <v>56</v>
      </c>
      <c r="P49" s="7" t="s">
        <v>53</v>
      </c>
      <c r="Q49" s="7">
        <v>4</v>
      </c>
      <c r="R49" s="7">
        <v>8</v>
      </c>
      <c r="S49" s="7">
        <f t="shared" si="7"/>
        <v>16</v>
      </c>
      <c r="T49" s="7">
        <f t="shared" si="8"/>
        <v>32</v>
      </c>
      <c r="U49" s="7">
        <f t="shared" si="9"/>
        <v>64</v>
      </c>
      <c r="V49" s="6" t="s">
        <v>49</v>
      </c>
      <c r="W49" s="6">
        <v>4</v>
      </c>
      <c r="X49" s="6">
        <v>8</v>
      </c>
      <c r="Y49" s="6">
        <f t="shared" si="1"/>
        <v>16</v>
      </c>
      <c r="Z49" s="6">
        <f t="shared" si="2"/>
        <v>32</v>
      </c>
      <c r="AA49" s="6">
        <f t="shared" si="3"/>
        <v>64</v>
      </c>
    </row>
    <row r="50" spans="1:27" x14ac:dyDescent="0.25">
      <c r="B50" t="s">
        <v>93</v>
      </c>
      <c r="O50" t="s">
        <v>56</v>
      </c>
      <c r="P50" s="7" t="s">
        <v>54</v>
      </c>
      <c r="Q50" s="7">
        <v>4</v>
      </c>
      <c r="R50" s="7">
        <v>8</v>
      </c>
      <c r="S50" s="7">
        <f t="shared" si="7"/>
        <v>16</v>
      </c>
      <c r="T50" s="7">
        <f t="shared" si="8"/>
        <v>32</v>
      </c>
      <c r="U50" s="7">
        <f t="shared" si="9"/>
        <v>64</v>
      </c>
      <c r="V50" s="6" t="s">
        <v>50</v>
      </c>
      <c r="W50" s="6">
        <v>4</v>
      </c>
      <c r="X50" s="6">
        <v>8</v>
      </c>
      <c r="Y50" s="6">
        <f t="shared" si="1"/>
        <v>16</v>
      </c>
      <c r="Z50" s="6">
        <f t="shared" si="2"/>
        <v>32</v>
      </c>
      <c r="AA50" s="6">
        <f t="shared" si="3"/>
        <v>64</v>
      </c>
    </row>
    <row r="52" spans="1:27" x14ac:dyDescent="0.25">
      <c r="C52" t="s">
        <v>94</v>
      </c>
      <c r="P52" s="12" t="s">
        <v>26</v>
      </c>
      <c r="Q52" s="12" t="s">
        <v>26</v>
      </c>
      <c r="R52" s="12" t="s">
        <v>26</v>
      </c>
      <c r="S52" s="12" t="s">
        <v>26</v>
      </c>
      <c r="T52" s="12" t="s">
        <v>26</v>
      </c>
      <c r="U52" s="12" t="s">
        <v>26</v>
      </c>
      <c r="V52" s="11" t="s">
        <v>25</v>
      </c>
      <c r="W52" s="11" t="s">
        <v>25</v>
      </c>
      <c r="X52" s="11" t="s">
        <v>25</v>
      </c>
      <c r="Y52" s="11" t="s">
        <v>25</v>
      </c>
      <c r="Z52" s="11" t="s">
        <v>25</v>
      </c>
      <c r="AA52" s="11" t="s">
        <v>25</v>
      </c>
    </row>
    <row r="54" spans="1:27" x14ac:dyDescent="0.25">
      <c r="P54" t="s">
        <v>74</v>
      </c>
    </row>
    <row r="55" spans="1:27" x14ac:dyDescent="0.25">
      <c r="B55" t="s">
        <v>28</v>
      </c>
    </row>
    <row r="56" spans="1:27" x14ac:dyDescent="0.25">
      <c r="B56" t="s">
        <v>27</v>
      </c>
    </row>
    <row r="57" spans="1:27" x14ac:dyDescent="0.25">
      <c r="P57" t="s">
        <v>99</v>
      </c>
    </row>
    <row r="58" spans="1:27" x14ac:dyDescent="0.25">
      <c r="A58" t="s">
        <v>97</v>
      </c>
      <c r="B58" t="s">
        <v>95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 x14ac:dyDescent="0.25">
      <c r="B59" t="s">
        <v>96</v>
      </c>
      <c r="O59" t="s">
        <v>9</v>
      </c>
      <c r="P59" s="6" t="s">
        <v>82</v>
      </c>
      <c r="Q59" s="6">
        <v>4</v>
      </c>
      <c r="R59" s="6">
        <v>8</v>
      </c>
      <c r="S59" s="6">
        <f t="shared" ref="S59:S66" si="10">R59*2</f>
        <v>16</v>
      </c>
      <c r="T59" s="6">
        <f t="shared" ref="T59:T66" si="11">S59*2</f>
        <v>32</v>
      </c>
      <c r="U59" s="6">
        <f t="shared" ref="U59:U66" si="12">T59*2</f>
        <v>64</v>
      </c>
      <c r="V59" s="6" t="s">
        <v>82</v>
      </c>
      <c r="W59" s="6">
        <v>4</v>
      </c>
      <c r="X59" s="6">
        <v>8</v>
      </c>
      <c r="Y59" s="6">
        <f t="shared" ref="Y59:Y66" si="13">X59*2</f>
        <v>16</v>
      </c>
      <c r="Z59" s="6">
        <f t="shared" ref="Z59:Z66" si="14">Y59*2</f>
        <v>32</v>
      </c>
      <c r="AA59" s="6">
        <f t="shared" ref="AA59:AA66" si="15">Z59*2</f>
        <v>64</v>
      </c>
    </row>
    <row r="60" spans="1:27" x14ac:dyDescent="0.25">
      <c r="B60" t="s">
        <v>95</v>
      </c>
      <c r="O60" t="s">
        <v>9</v>
      </c>
      <c r="P60" s="6" t="s">
        <v>81</v>
      </c>
      <c r="Q60" s="6">
        <v>4</v>
      </c>
      <c r="R60" s="6">
        <v>8</v>
      </c>
      <c r="S60" s="6">
        <f t="shared" si="10"/>
        <v>16</v>
      </c>
      <c r="T60" s="6">
        <f t="shared" si="11"/>
        <v>32</v>
      </c>
      <c r="U60" s="6">
        <f t="shared" si="12"/>
        <v>64</v>
      </c>
      <c r="V60" s="6" t="s">
        <v>81</v>
      </c>
      <c r="W60" s="6">
        <v>4</v>
      </c>
      <c r="X60" s="6">
        <v>8</v>
      </c>
      <c r="Y60" s="6">
        <f t="shared" si="13"/>
        <v>16</v>
      </c>
      <c r="Z60" s="6">
        <f t="shared" si="14"/>
        <v>32</v>
      </c>
      <c r="AA60" s="6">
        <f t="shared" si="15"/>
        <v>64</v>
      </c>
    </row>
    <row r="61" spans="1:27" x14ac:dyDescent="0.25">
      <c r="B61" t="s">
        <v>96</v>
      </c>
      <c r="O61" t="s">
        <v>9</v>
      </c>
      <c r="P61" s="6" t="s">
        <v>80</v>
      </c>
      <c r="Q61" s="6">
        <v>4</v>
      </c>
      <c r="R61" s="6">
        <v>8</v>
      </c>
      <c r="S61" s="6">
        <f t="shared" si="10"/>
        <v>16</v>
      </c>
      <c r="T61" s="6">
        <f t="shared" si="11"/>
        <v>32</v>
      </c>
      <c r="U61" s="6">
        <f t="shared" si="12"/>
        <v>64</v>
      </c>
      <c r="V61" s="6" t="s">
        <v>80</v>
      </c>
      <c r="W61" s="6">
        <v>4</v>
      </c>
      <c r="X61" s="6">
        <v>8</v>
      </c>
      <c r="Y61" s="6">
        <f t="shared" si="13"/>
        <v>16</v>
      </c>
      <c r="Z61" s="6">
        <f t="shared" si="14"/>
        <v>32</v>
      </c>
      <c r="AA61" s="6">
        <f t="shared" si="15"/>
        <v>64</v>
      </c>
    </row>
    <row r="62" spans="1:27" x14ac:dyDescent="0.25">
      <c r="B62" t="s">
        <v>95</v>
      </c>
      <c r="O62" t="s">
        <v>9</v>
      </c>
      <c r="P62" s="6" t="s">
        <v>79</v>
      </c>
      <c r="Q62" s="6">
        <v>4</v>
      </c>
      <c r="R62" s="6">
        <v>8</v>
      </c>
      <c r="S62" s="6">
        <f t="shared" si="10"/>
        <v>16</v>
      </c>
      <c r="T62" s="6">
        <f t="shared" si="11"/>
        <v>32</v>
      </c>
      <c r="U62" s="6">
        <f t="shared" si="12"/>
        <v>64</v>
      </c>
      <c r="V62" s="6" t="s">
        <v>79</v>
      </c>
      <c r="W62" s="6">
        <v>4</v>
      </c>
      <c r="X62" s="6">
        <v>8</v>
      </c>
      <c r="Y62" s="6">
        <f t="shared" si="13"/>
        <v>16</v>
      </c>
      <c r="Z62" s="6">
        <f t="shared" si="14"/>
        <v>32</v>
      </c>
      <c r="AA62" s="6">
        <f t="shared" si="15"/>
        <v>64</v>
      </c>
    </row>
    <row r="63" spans="1:27" x14ac:dyDescent="0.25">
      <c r="B63" t="s">
        <v>96</v>
      </c>
      <c r="O63" t="s">
        <v>9</v>
      </c>
      <c r="P63" s="7" t="s">
        <v>78</v>
      </c>
      <c r="Q63" s="7">
        <v>4</v>
      </c>
      <c r="R63" s="7">
        <v>8</v>
      </c>
      <c r="S63" s="7">
        <f t="shared" si="10"/>
        <v>16</v>
      </c>
      <c r="T63" s="7">
        <f t="shared" si="11"/>
        <v>32</v>
      </c>
      <c r="U63" s="7">
        <f t="shared" si="12"/>
        <v>64</v>
      </c>
      <c r="V63" s="7" t="s">
        <v>78</v>
      </c>
      <c r="W63" s="7">
        <v>4</v>
      </c>
      <c r="X63" s="7">
        <v>8</v>
      </c>
      <c r="Y63" s="7">
        <f t="shared" si="13"/>
        <v>16</v>
      </c>
      <c r="Z63" s="7">
        <f t="shared" si="14"/>
        <v>32</v>
      </c>
      <c r="AA63" s="7">
        <f t="shared" si="15"/>
        <v>64</v>
      </c>
    </row>
    <row r="64" spans="1:27" x14ac:dyDescent="0.25">
      <c r="B64" t="s">
        <v>95</v>
      </c>
      <c r="O64" t="s">
        <v>9</v>
      </c>
      <c r="P64" s="7" t="s">
        <v>77</v>
      </c>
      <c r="Q64" s="7">
        <v>4</v>
      </c>
      <c r="R64" s="7">
        <v>8</v>
      </c>
      <c r="S64" s="7">
        <f t="shared" si="10"/>
        <v>16</v>
      </c>
      <c r="T64" s="7">
        <f t="shared" si="11"/>
        <v>32</v>
      </c>
      <c r="U64" s="7">
        <f t="shared" si="12"/>
        <v>64</v>
      </c>
      <c r="V64" s="7" t="s">
        <v>77</v>
      </c>
      <c r="W64" s="7">
        <v>4</v>
      </c>
      <c r="X64" s="7">
        <v>8</v>
      </c>
      <c r="Y64" s="7">
        <f t="shared" si="13"/>
        <v>16</v>
      </c>
      <c r="Z64" s="7">
        <f t="shared" si="14"/>
        <v>32</v>
      </c>
      <c r="AA64" s="7">
        <f t="shared" si="15"/>
        <v>64</v>
      </c>
    </row>
    <row r="65" spans="2:27" x14ac:dyDescent="0.25">
      <c r="B65" t="s">
        <v>96</v>
      </c>
      <c r="O65" t="s">
        <v>9</v>
      </c>
      <c r="P65" s="7" t="s">
        <v>76</v>
      </c>
      <c r="Q65" s="7">
        <v>4</v>
      </c>
      <c r="R65" s="7">
        <v>8</v>
      </c>
      <c r="S65" s="7">
        <f t="shared" si="10"/>
        <v>16</v>
      </c>
      <c r="T65" s="7">
        <f t="shared" si="11"/>
        <v>32</v>
      </c>
      <c r="U65" s="7">
        <f t="shared" si="12"/>
        <v>64</v>
      </c>
      <c r="V65" s="7" t="s">
        <v>76</v>
      </c>
      <c r="W65" s="7">
        <v>4</v>
      </c>
      <c r="X65" s="7">
        <v>8</v>
      </c>
      <c r="Y65" s="7">
        <f t="shared" si="13"/>
        <v>16</v>
      </c>
      <c r="Z65" s="7">
        <f t="shared" si="14"/>
        <v>32</v>
      </c>
      <c r="AA65" s="7">
        <f t="shared" si="15"/>
        <v>64</v>
      </c>
    </row>
    <row r="66" spans="2:27" x14ac:dyDescent="0.25">
      <c r="B66" t="s">
        <v>95</v>
      </c>
      <c r="O66" t="s">
        <v>9</v>
      </c>
      <c r="P66" s="7" t="s">
        <v>75</v>
      </c>
      <c r="Q66" s="7">
        <v>4</v>
      </c>
      <c r="R66" s="7">
        <v>8</v>
      </c>
      <c r="S66" s="7">
        <f t="shared" si="10"/>
        <v>16</v>
      </c>
      <c r="T66" s="7">
        <f t="shared" si="11"/>
        <v>32</v>
      </c>
      <c r="U66" s="7">
        <f t="shared" si="12"/>
        <v>64</v>
      </c>
      <c r="V66" s="7" t="s">
        <v>75</v>
      </c>
      <c r="W66" s="7">
        <v>4</v>
      </c>
      <c r="X66" s="7">
        <v>8</v>
      </c>
      <c r="Y66" s="7">
        <f t="shared" si="13"/>
        <v>16</v>
      </c>
      <c r="Z66" s="7">
        <f t="shared" si="14"/>
        <v>32</v>
      </c>
      <c r="AA66" s="7">
        <f t="shared" si="15"/>
        <v>64</v>
      </c>
    </row>
    <row r="67" spans="2:27" x14ac:dyDescent="0.25">
      <c r="B67" t="s">
        <v>96</v>
      </c>
    </row>
    <row r="68" spans="2:27" x14ac:dyDescent="0.25">
      <c r="P68" t="s">
        <v>83</v>
      </c>
      <c r="Q68" t="s">
        <v>83</v>
      </c>
      <c r="R68" t="s">
        <v>83</v>
      </c>
      <c r="S68" t="s">
        <v>83</v>
      </c>
      <c r="T68" t="s">
        <v>83</v>
      </c>
      <c r="U68" t="s">
        <v>83</v>
      </c>
      <c r="V68" t="s">
        <v>84</v>
      </c>
      <c r="W68" t="s">
        <v>84</v>
      </c>
      <c r="X68" t="s">
        <v>84</v>
      </c>
      <c r="Y68" t="s">
        <v>84</v>
      </c>
      <c r="Z68" t="s">
        <v>84</v>
      </c>
      <c r="AA68" t="s">
        <v>84</v>
      </c>
    </row>
    <row r="69" spans="2:27" x14ac:dyDescent="0.25">
      <c r="B69" s="8" t="s">
        <v>98</v>
      </c>
    </row>
  </sheetData>
  <mergeCells count="1">
    <mergeCell ref="B3:J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workbookViewId="0">
      <selection activeCell="S36" sqref="S36"/>
    </sheetView>
  </sheetViews>
  <sheetFormatPr defaultRowHeight="15" x14ac:dyDescent="0.25"/>
  <sheetData>
    <row r="2" spans="1:15" x14ac:dyDescent="0.25">
      <c r="C2" t="s">
        <v>2</v>
      </c>
      <c r="D2" t="s">
        <v>56</v>
      </c>
      <c r="F2" t="s">
        <v>7</v>
      </c>
    </row>
    <row r="3" spans="1:15" x14ac:dyDescent="0.25">
      <c r="C3" t="s">
        <v>3</v>
      </c>
      <c r="D3" t="s">
        <v>8</v>
      </c>
      <c r="F3" t="s">
        <v>7</v>
      </c>
    </row>
    <row r="4" spans="1:15" x14ac:dyDescent="0.25">
      <c r="C4" t="s">
        <v>55</v>
      </c>
      <c r="D4" t="s">
        <v>9</v>
      </c>
      <c r="F4" t="s">
        <v>7</v>
      </c>
    </row>
    <row r="5" spans="1:15" x14ac:dyDescent="0.25">
      <c r="L5" s="13" t="s">
        <v>26</v>
      </c>
      <c r="M5" s="13"/>
    </row>
    <row r="6" spans="1:15" x14ac:dyDescent="0.25">
      <c r="D6" t="s">
        <v>11</v>
      </c>
      <c r="L6" s="15" t="s">
        <v>25</v>
      </c>
      <c r="M6" s="15"/>
    </row>
    <row r="7" spans="1:15" x14ac:dyDescent="0.25">
      <c r="D7" s="16">
        <v>2</v>
      </c>
      <c r="E7" s="16">
        <v>4</v>
      </c>
      <c r="F7" s="16">
        <v>8</v>
      </c>
      <c r="G7" s="16">
        <v>16</v>
      </c>
      <c r="H7" s="16">
        <f>G7*2</f>
        <v>32</v>
      </c>
      <c r="I7" s="16">
        <f>H7*2</f>
        <v>64</v>
      </c>
      <c r="J7" s="16">
        <v>2</v>
      </c>
      <c r="K7" s="16">
        <v>4</v>
      </c>
      <c r="L7" s="16">
        <v>8</v>
      </c>
      <c r="M7" s="16">
        <v>16</v>
      </c>
      <c r="N7" s="16">
        <f>M7*2</f>
        <v>32</v>
      </c>
      <c r="O7" s="16">
        <f>N7*2</f>
        <v>64</v>
      </c>
    </row>
    <row r="8" spans="1:15" x14ac:dyDescent="0.25">
      <c r="B8" t="s">
        <v>101</v>
      </c>
    </row>
    <row r="10" spans="1:15" x14ac:dyDescent="0.25">
      <c r="A10" s="31" t="s">
        <v>102</v>
      </c>
      <c r="B10" s="17">
        <f>B11/2</f>
        <v>6250</v>
      </c>
      <c r="D10" s="18"/>
      <c r="E10" s="18"/>
      <c r="F10" s="18"/>
      <c r="G10" s="18"/>
      <c r="H10" s="18"/>
      <c r="I10" s="18"/>
      <c r="J10" s="6"/>
      <c r="K10" s="6"/>
      <c r="L10" s="6"/>
      <c r="M10" s="6"/>
      <c r="N10" s="6"/>
      <c r="O10" s="6"/>
    </row>
    <row r="11" spans="1:15" x14ac:dyDescent="0.25">
      <c r="A11" s="31"/>
      <c r="B11" s="17">
        <f>B12/2</f>
        <v>12500</v>
      </c>
      <c r="D11" s="18"/>
      <c r="E11" s="18"/>
      <c r="F11" s="18"/>
      <c r="G11" s="18"/>
      <c r="H11" s="18"/>
      <c r="I11" s="18"/>
      <c r="J11" s="6"/>
      <c r="K11" s="6"/>
      <c r="L11" s="6"/>
      <c r="M11" s="6"/>
      <c r="N11" s="6"/>
      <c r="O11" s="6"/>
    </row>
    <row r="12" spans="1:15" x14ac:dyDescent="0.25">
      <c r="A12" s="31"/>
      <c r="B12" s="17">
        <f>B13/2</f>
        <v>25000</v>
      </c>
      <c r="D12" s="18"/>
      <c r="E12" s="18"/>
      <c r="F12" s="18"/>
      <c r="G12" s="18"/>
      <c r="H12" s="18"/>
      <c r="I12" s="18"/>
      <c r="J12" s="6"/>
      <c r="K12" s="6"/>
      <c r="L12" s="6"/>
      <c r="M12" s="6"/>
      <c r="N12" s="6"/>
      <c r="O12" s="6"/>
    </row>
    <row r="13" spans="1:15" x14ac:dyDescent="0.25">
      <c r="A13" s="31"/>
      <c r="B13" s="17">
        <v>50000</v>
      </c>
      <c r="D13" s="18"/>
      <c r="E13" s="18"/>
      <c r="F13" s="18"/>
      <c r="G13" s="18"/>
      <c r="H13" s="18"/>
      <c r="I13" s="18"/>
      <c r="J13" s="6"/>
      <c r="K13" s="6"/>
      <c r="L13" s="6"/>
      <c r="M13" s="6"/>
      <c r="N13" s="6"/>
      <c r="O13" s="6"/>
    </row>
    <row r="14" spans="1:15" x14ac:dyDescent="0.25">
      <c r="A14" s="31" t="s">
        <v>103</v>
      </c>
      <c r="B14" s="17">
        <f>B15/2</f>
        <v>6250</v>
      </c>
      <c r="D14" s="18"/>
      <c r="E14" s="18"/>
      <c r="F14" s="18"/>
      <c r="G14" s="18"/>
      <c r="H14" s="18"/>
      <c r="I14" s="18"/>
      <c r="J14" s="6"/>
      <c r="K14" s="6"/>
      <c r="L14" s="6"/>
      <c r="M14" s="6"/>
      <c r="N14" s="6"/>
      <c r="O14" s="6"/>
    </row>
    <row r="15" spans="1:15" x14ac:dyDescent="0.25">
      <c r="A15" s="31"/>
      <c r="B15" s="17">
        <f>B16/2</f>
        <v>12500</v>
      </c>
      <c r="D15" s="18"/>
      <c r="E15" s="18"/>
      <c r="F15" s="18"/>
      <c r="G15" s="18"/>
      <c r="H15" s="18"/>
      <c r="I15" s="18"/>
      <c r="J15" s="6"/>
      <c r="K15" s="6"/>
      <c r="L15" s="6"/>
      <c r="M15" s="6"/>
      <c r="N15" s="6"/>
      <c r="O15" s="6"/>
    </row>
    <row r="16" spans="1:15" x14ac:dyDescent="0.25">
      <c r="A16" s="31"/>
      <c r="B16" s="17">
        <f>B17/2</f>
        <v>25000</v>
      </c>
      <c r="D16" s="18"/>
      <c r="E16" s="18"/>
      <c r="F16" s="18"/>
      <c r="G16" s="18"/>
      <c r="H16" s="18"/>
      <c r="I16" s="18"/>
      <c r="J16" s="6"/>
      <c r="K16" s="6"/>
      <c r="L16" s="6"/>
      <c r="M16" s="6"/>
      <c r="N16" s="6"/>
      <c r="O16" s="6"/>
    </row>
    <row r="17" spans="1:15" x14ac:dyDescent="0.25">
      <c r="A17" s="31"/>
      <c r="B17" s="17">
        <v>50000</v>
      </c>
      <c r="D17" s="18"/>
      <c r="E17" s="18"/>
      <c r="F17" s="18"/>
      <c r="G17" s="18"/>
      <c r="H17" s="18"/>
      <c r="I17" s="18"/>
      <c r="J17" s="6"/>
      <c r="K17" s="6"/>
      <c r="L17" s="6"/>
      <c r="M17" s="6"/>
      <c r="N17" s="6"/>
      <c r="O17" s="6"/>
    </row>
    <row r="19" spans="1:15" x14ac:dyDescent="0.25">
      <c r="D19" t="s">
        <v>106</v>
      </c>
    </row>
    <row r="20" spans="1:15" x14ac:dyDescent="0.25">
      <c r="D20" t="s">
        <v>107</v>
      </c>
    </row>
    <row r="23" spans="1:15" x14ac:dyDescent="0.25">
      <c r="L23" s="13" t="s">
        <v>26</v>
      </c>
      <c r="M23" s="13"/>
    </row>
    <row r="24" spans="1:15" x14ac:dyDescent="0.25">
      <c r="D24" t="s">
        <v>11</v>
      </c>
      <c r="L24" s="15" t="s">
        <v>25</v>
      </c>
      <c r="M24" s="15"/>
    </row>
    <row r="25" spans="1:15" x14ac:dyDescent="0.25">
      <c r="D25" s="16">
        <v>2</v>
      </c>
      <c r="E25" s="16">
        <v>4</v>
      </c>
      <c r="F25" s="16">
        <v>8</v>
      </c>
      <c r="G25" s="16">
        <v>16</v>
      </c>
      <c r="H25" s="16">
        <f>G25*2</f>
        <v>32</v>
      </c>
      <c r="I25" s="16">
        <f>H25*2</f>
        <v>64</v>
      </c>
      <c r="J25" s="16">
        <v>2</v>
      </c>
      <c r="K25" s="16">
        <v>4</v>
      </c>
      <c r="L25" s="16">
        <v>8</v>
      </c>
      <c r="M25" s="16">
        <v>16</v>
      </c>
      <c r="N25" s="16">
        <f>M25*2</f>
        <v>32</v>
      </c>
      <c r="O25" s="16">
        <f>N25*2</f>
        <v>64</v>
      </c>
    </row>
    <row r="26" spans="1:15" x14ac:dyDescent="0.25">
      <c r="B26" t="s">
        <v>101</v>
      </c>
    </row>
    <row r="28" spans="1:15" x14ac:dyDescent="0.25">
      <c r="A28" s="32" t="s">
        <v>104</v>
      </c>
      <c r="B28" s="17">
        <f>B29/2</f>
        <v>6250</v>
      </c>
      <c r="D28" s="18"/>
      <c r="E28" s="18"/>
      <c r="F28" s="18"/>
      <c r="G28" s="18"/>
      <c r="H28" s="18"/>
      <c r="I28" s="18"/>
      <c r="J28" s="6"/>
      <c r="K28" s="6"/>
      <c r="L28" s="6"/>
      <c r="M28" s="6"/>
      <c r="N28" s="6"/>
      <c r="O28" s="6"/>
    </row>
    <row r="29" spans="1:15" x14ac:dyDescent="0.25">
      <c r="A29" s="31"/>
      <c r="B29" s="17">
        <f>B30/2</f>
        <v>12500</v>
      </c>
      <c r="D29" s="18"/>
      <c r="E29" s="18"/>
      <c r="F29" s="18"/>
      <c r="G29" s="18"/>
      <c r="H29" s="18"/>
      <c r="I29" s="18"/>
      <c r="J29" s="6"/>
      <c r="K29" s="6"/>
      <c r="L29" s="6"/>
      <c r="M29" s="6"/>
      <c r="N29" s="6"/>
      <c r="O29" s="6"/>
    </row>
    <row r="30" spans="1:15" x14ac:dyDescent="0.25">
      <c r="A30" s="31"/>
      <c r="B30" s="17">
        <f>B31/2</f>
        <v>25000</v>
      </c>
      <c r="D30" s="18"/>
      <c r="E30" s="18"/>
      <c r="F30" s="18"/>
      <c r="G30" s="18"/>
      <c r="H30" s="18"/>
      <c r="I30" s="18"/>
      <c r="J30" s="6"/>
      <c r="K30" s="6"/>
      <c r="L30" s="6"/>
      <c r="M30" s="6"/>
      <c r="N30" s="6"/>
      <c r="O30" s="6"/>
    </row>
    <row r="31" spans="1:15" x14ac:dyDescent="0.25">
      <c r="A31" s="31"/>
      <c r="B31" s="17">
        <v>50000</v>
      </c>
      <c r="D31" s="18"/>
      <c r="E31" s="18"/>
      <c r="F31" s="18"/>
      <c r="G31" s="18"/>
      <c r="H31" s="18"/>
      <c r="I31" s="18"/>
      <c r="J31" s="6"/>
      <c r="K31" s="6"/>
      <c r="L31" s="6"/>
      <c r="M31" s="6"/>
      <c r="N31" s="6"/>
      <c r="O31" s="6"/>
    </row>
    <row r="32" spans="1:15" x14ac:dyDescent="0.25">
      <c r="A32" s="32" t="s">
        <v>105</v>
      </c>
      <c r="B32" s="17">
        <f>B33/2</f>
        <v>6250</v>
      </c>
      <c r="D32" s="18"/>
      <c r="E32" s="18"/>
      <c r="F32" s="18"/>
      <c r="G32" s="18"/>
      <c r="H32" s="18"/>
      <c r="I32" s="18"/>
      <c r="J32" s="6"/>
      <c r="K32" s="6"/>
      <c r="L32" s="6"/>
      <c r="M32" s="6"/>
      <c r="N32" s="6"/>
      <c r="O32" s="6"/>
    </row>
    <row r="33" spans="1:15" x14ac:dyDescent="0.25">
      <c r="A33" s="31"/>
      <c r="B33" s="17">
        <f>B34/2</f>
        <v>12500</v>
      </c>
      <c r="D33" s="18"/>
      <c r="E33" s="18"/>
      <c r="F33" s="18"/>
      <c r="G33" s="18"/>
      <c r="H33" s="18"/>
      <c r="I33" s="18"/>
      <c r="J33" s="6"/>
      <c r="K33" s="6"/>
      <c r="L33" s="6"/>
      <c r="M33" s="6"/>
      <c r="N33" s="6"/>
      <c r="O33" s="6"/>
    </row>
    <row r="34" spans="1:15" x14ac:dyDescent="0.25">
      <c r="A34" s="31"/>
      <c r="B34" s="17">
        <f>B35/2</f>
        <v>25000</v>
      </c>
      <c r="D34" s="18"/>
      <c r="E34" s="18"/>
      <c r="F34" s="18"/>
      <c r="G34" s="18"/>
      <c r="H34" s="18"/>
      <c r="I34" s="18"/>
      <c r="J34" s="6"/>
      <c r="K34" s="6"/>
      <c r="L34" s="6"/>
      <c r="M34" s="6"/>
      <c r="N34" s="6"/>
      <c r="O34" s="6"/>
    </row>
    <row r="35" spans="1:15" x14ac:dyDescent="0.25">
      <c r="A35" s="31"/>
      <c r="B35" s="17">
        <v>50000</v>
      </c>
      <c r="D35" s="18"/>
      <c r="E35" s="18"/>
      <c r="F35" s="18"/>
      <c r="G35" s="18"/>
      <c r="H35" s="18"/>
      <c r="I35" s="18"/>
      <c r="J35" s="6"/>
      <c r="K35" s="6"/>
      <c r="L35" s="6"/>
      <c r="M35" s="6"/>
      <c r="N35" s="6"/>
      <c r="O35" s="6"/>
    </row>
    <row r="37" spans="1:15" x14ac:dyDescent="0.25">
      <c r="D37" t="s">
        <v>108</v>
      </c>
    </row>
  </sheetData>
  <mergeCells count="4">
    <mergeCell ref="A10:A13"/>
    <mergeCell ref="A14:A17"/>
    <mergeCell ref="A28:A31"/>
    <mergeCell ref="A32:A3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selection activeCell="J8" sqref="J8"/>
    </sheetView>
  </sheetViews>
  <sheetFormatPr defaultRowHeight="15" x14ac:dyDescent="0.25"/>
  <sheetData>
    <row r="1" spans="1:26" x14ac:dyDescent="0.25">
      <c r="A1" t="s">
        <v>109</v>
      </c>
    </row>
    <row r="2" spans="1:26" x14ac:dyDescent="0.25">
      <c r="A2" t="s">
        <v>110</v>
      </c>
    </row>
    <row r="3" spans="1:26" x14ac:dyDescent="0.25">
      <c r="A3" t="s">
        <v>111</v>
      </c>
    </row>
    <row r="4" spans="1:26" x14ac:dyDescent="0.25">
      <c r="A4" t="s">
        <v>112</v>
      </c>
    </row>
    <row r="5" spans="1:26" x14ac:dyDescent="0.25">
      <c r="A5" t="s">
        <v>113</v>
      </c>
    </row>
    <row r="6" spans="1:26" x14ac:dyDescent="0.25">
      <c r="A6" t="s">
        <v>114</v>
      </c>
    </row>
    <row r="7" spans="1:26" x14ac:dyDescent="0.25">
      <c r="Y7" t="s">
        <v>115</v>
      </c>
      <c r="Z7" t="s">
        <v>11</v>
      </c>
    </row>
    <row r="8" spans="1:26" x14ac:dyDescent="0.25">
      <c r="A8" t="s">
        <v>116</v>
      </c>
      <c r="B8" s="19">
        <v>41926.5625</v>
      </c>
      <c r="C8" t="s">
        <v>117</v>
      </c>
      <c r="D8">
        <v>0</v>
      </c>
      <c r="E8" t="s">
        <v>118</v>
      </c>
    </row>
    <row r="9" spans="1:26" x14ac:dyDescent="0.25">
      <c r="Y9" s="20">
        <v>50000</v>
      </c>
      <c r="Z9">
        <v>2</v>
      </c>
    </row>
    <row r="10" spans="1:26" x14ac:dyDescent="0.25">
      <c r="A10" t="s">
        <v>119</v>
      </c>
      <c r="O10" t="s">
        <v>120</v>
      </c>
      <c r="Y10" s="20">
        <v>25000</v>
      </c>
      <c r="Z10">
        <v>4</v>
      </c>
    </row>
    <row r="11" spans="1:26" x14ac:dyDescent="0.25"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  <c r="Y11" s="20">
        <v>12500</v>
      </c>
      <c r="Z11">
        <v>8</v>
      </c>
    </row>
    <row r="12" spans="1:26" x14ac:dyDescent="0.25">
      <c r="A12" t="s">
        <v>12</v>
      </c>
      <c r="B12" s="22">
        <v>3020.25</v>
      </c>
      <c r="C12" s="5">
        <v>358</v>
      </c>
      <c r="D12" s="5">
        <v>115.5</v>
      </c>
      <c r="E12" s="5">
        <v>94.75</v>
      </c>
      <c r="F12" s="5">
        <v>269</v>
      </c>
      <c r="G12" s="23">
        <v>74.5</v>
      </c>
      <c r="H12" s="22">
        <v>303.25</v>
      </c>
      <c r="I12" s="5">
        <v>163.25</v>
      </c>
      <c r="J12" s="5">
        <v>84.5</v>
      </c>
      <c r="K12" s="5">
        <v>74.5</v>
      </c>
      <c r="L12" s="5">
        <v>95.25</v>
      </c>
      <c r="M12" s="23">
        <v>146.25</v>
      </c>
      <c r="O12">
        <v>6250</v>
      </c>
      <c r="Y12" s="20">
        <v>6250</v>
      </c>
      <c r="Z12">
        <v>16</v>
      </c>
    </row>
    <row r="13" spans="1:26" x14ac:dyDescent="0.25">
      <c r="A13" t="s">
        <v>13</v>
      </c>
      <c r="B13" s="24">
        <v>3607</v>
      </c>
      <c r="C13" s="9">
        <v>433</v>
      </c>
      <c r="D13" s="9">
        <v>221.25</v>
      </c>
      <c r="E13" s="9">
        <v>132.5</v>
      </c>
      <c r="F13" s="9">
        <v>156.5</v>
      </c>
      <c r="G13" s="25">
        <v>323.75</v>
      </c>
      <c r="H13" s="24">
        <v>1040.25</v>
      </c>
      <c r="I13" s="9">
        <v>528.5</v>
      </c>
      <c r="J13" s="9">
        <v>197.75</v>
      </c>
      <c r="K13" s="9">
        <v>180.5</v>
      </c>
      <c r="L13" s="9">
        <v>125.5</v>
      </c>
      <c r="M13" s="25">
        <v>119</v>
      </c>
      <c r="O13">
        <v>12500</v>
      </c>
      <c r="Z13">
        <v>32</v>
      </c>
    </row>
    <row r="14" spans="1:26" x14ac:dyDescent="0.25">
      <c r="A14" t="s">
        <v>14</v>
      </c>
      <c r="B14" s="24">
        <v>2279.5</v>
      </c>
      <c r="C14" s="9">
        <v>1051</v>
      </c>
      <c r="D14" s="9">
        <v>525</v>
      </c>
      <c r="E14" s="9">
        <v>272.5</v>
      </c>
      <c r="F14" s="9">
        <v>201</v>
      </c>
      <c r="G14" s="25">
        <v>166.75</v>
      </c>
      <c r="H14" s="24">
        <v>2805</v>
      </c>
      <c r="I14" s="9">
        <v>873.5</v>
      </c>
      <c r="J14" s="9">
        <v>617.25</v>
      </c>
      <c r="K14" s="9">
        <v>334.25</v>
      </c>
      <c r="L14" s="9">
        <v>197.25</v>
      </c>
      <c r="M14" s="25">
        <v>91.5</v>
      </c>
      <c r="O14">
        <v>25000</v>
      </c>
      <c r="Z14">
        <v>64</v>
      </c>
    </row>
    <row r="15" spans="1:26" x14ac:dyDescent="0.25">
      <c r="A15" t="s">
        <v>15</v>
      </c>
      <c r="B15" s="26">
        <v>3559.5</v>
      </c>
      <c r="C15" s="27">
        <v>1678.75</v>
      </c>
      <c r="D15" s="27">
        <v>1153</v>
      </c>
      <c r="E15" s="27">
        <v>593.5</v>
      </c>
      <c r="F15" s="27">
        <v>221.5</v>
      </c>
      <c r="G15" s="28">
        <v>190.75</v>
      </c>
      <c r="H15" s="26">
        <v>2218</v>
      </c>
      <c r="I15" s="27">
        <v>1265.75</v>
      </c>
      <c r="J15" s="27">
        <v>1296.25</v>
      </c>
      <c r="K15" s="27">
        <v>416</v>
      </c>
      <c r="L15" s="27">
        <v>300</v>
      </c>
      <c r="M15" s="28">
        <v>177</v>
      </c>
      <c r="O15">
        <v>50000</v>
      </c>
    </row>
    <row r="16" spans="1:26" x14ac:dyDescent="0.25">
      <c r="A16" t="s">
        <v>121</v>
      </c>
      <c r="B16" s="22">
        <v>3511.5</v>
      </c>
      <c r="C16" s="5">
        <v>78</v>
      </c>
      <c r="D16" s="5">
        <v>10</v>
      </c>
      <c r="E16" s="5">
        <v>85</v>
      </c>
      <c r="F16" s="5">
        <v>85</v>
      </c>
      <c r="G16" s="23">
        <v>716</v>
      </c>
      <c r="H16" s="22">
        <v>221.25</v>
      </c>
      <c r="I16" s="5">
        <v>50.75</v>
      </c>
      <c r="J16" s="5">
        <v>54</v>
      </c>
      <c r="K16" s="5">
        <v>30.5</v>
      </c>
      <c r="L16" s="5">
        <v>139.5</v>
      </c>
      <c r="M16" s="23">
        <v>3573</v>
      </c>
    </row>
    <row r="17" spans="1:13" x14ac:dyDescent="0.25">
      <c r="A17" t="s">
        <v>122</v>
      </c>
      <c r="B17" s="24">
        <v>2385.5</v>
      </c>
      <c r="C17" s="9">
        <v>47.25</v>
      </c>
      <c r="D17" s="9">
        <v>57.5</v>
      </c>
      <c r="E17" s="9">
        <v>54</v>
      </c>
      <c r="F17" s="9">
        <v>40.75</v>
      </c>
      <c r="G17" s="25">
        <v>91.5</v>
      </c>
      <c r="H17" s="24">
        <v>2023.25</v>
      </c>
      <c r="I17" s="9">
        <v>180.5</v>
      </c>
      <c r="J17" s="9">
        <v>47.5</v>
      </c>
      <c r="K17" s="9">
        <v>105.25</v>
      </c>
      <c r="L17" s="9">
        <v>37</v>
      </c>
      <c r="M17" s="25">
        <v>71.25</v>
      </c>
    </row>
    <row r="18" spans="1:13" x14ac:dyDescent="0.25">
      <c r="A18" t="s">
        <v>123</v>
      </c>
      <c r="B18" s="24">
        <v>3641.25</v>
      </c>
      <c r="C18" s="9">
        <v>37</v>
      </c>
      <c r="D18" s="9">
        <v>40.5</v>
      </c>
      <c r="E18" s="9">
        <v>13.5</v>
      </c>
      <c r="F18" s="9">
        <v>176.75</v>
      </c>
      <c r="G18" s="25">
        <v>23.75</v>
      </c>
      <c r="H18" s="24">
        <v>3385</v>
      </c>
      <c r="I18" s="9">
        <v>54.25</v>
      </c>
      <c r="J18" s="9">
        <v>9.75</v>
      </c>
      <c r="K18" s="9">
        <v>105.25</v>
      </c>
      <c r="L18" s="9">
        <v>84.75</v>
      </c>
      <c r="M18" s="25">
        <v>108.5</v>
      </c>
    </row>
    <row r="19" spans="1:13" x14ac:dyDescent="0.25">
      <c r="A19" t="s">
        <v>124</v>
      </c>
      <c r="B19" s="26">
        <v>1702.5</v>
      </c>
      <c r="C19" s="27">
        <v>44</v>
      </c>
      <c r="D19" s="27">
        <v>296.25</v>
      </c>
      <c r="E19" s="27">
        <v>64.5</v>
      </c>
      <c r="F19" s="27">
        <v>98.25</v>
      </c>
      <c r="G19" s="28">
        <v>57.5</v>
      </c>
      <c r="H19" s="26">
        <v>204.25</v>
      </c>
      <c r="I19" s="27">
        <v>156.25</v>
      </c>
      <c r="J19" s="27">
        <v>50.5</v>
      </c>
      <c r="K19" s="27">
        <v>368</v>
      </c>
      <c r="L19" s="27">
        <v>78.25</v>
      </c>
      <c r="M19" s="28">
        <v>122.25</v>
      </c>
    </row>
    <row r="21" spans="1:13" x14ac:dyDescent="0.25">
      <c r="A21" t="s">
        <v>125</v>
      </c>
    </row>
    <row r="22" spans="1:13" x14ac:dyDescent="0.25"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I22">
        <v>8</v>
      </c>
      <c r="J22">
        <v>9</v>
      </c>
      <c r="K22">
        <v>10</v>
      </c>
      <c r="L22">
        <v>11</v>
      </c>
      <c r="M22">
        <v>12</v>
      </c>
    </row>
    <row r="23" spans="1:13" x14ac:dyDescent="0.25">
      <c r="A23" t="s">
        <v>12</v>
      </c>
      <c r="B23" s="22">
        <v>1034.173</v>
      </c>
      <c r="C23" s="5">
        <v>33.990200000000002</v>
      </c>
      <c r="D23" s="5">
        <v>28.788019999999999</v>
      </c>
      <c r="E23" s="5">
        <v>25.56813</v>
      </c>
      <c r="F23" s="5">
        <v>190.20650000000001</v>
      </c>
      <c r="G23" s="23">
        <v>16.173539999999999</v>
      </c>
      <c r="H23" s="22">
        <v>89.022819999999996</v>
      </c>
      <c r="I23" s="5">
        <v>20.15513</v>
      </c>
      <c r="J23" s="5">
        <v>17.100190000000001</v>
      </c>
      <c r="K23" s="5">
        <v>13.14344</v>
      </c>
      <c r="L23" s="5">
        <v>49.560360000000003</v>
      </c>
      <c r="M23" s="23">
        <v>43.675649999999997</v>
      </c>
    </row>
    <row r="24" spans="1:13" x14ac:dyDescent="0.25">
      <c r="A24" t="s">
        <v>13</v>
      </c>
      <c r="B24" s="24">
        <v>608.21640000000002</v>
      </c>
      <c r="C24" s="9">
        <v>66.444209999999998</v>
      </c>
      <c r="D24" s="9">
        <v>73.674260000000004</v>
      </c>
      <c r="E24" s="9">
        <v>49.775329999999997</v>
      </c>
      <c r="F24" s="9">
        <v>45.2226</v>
      </c>
      <c r="G24" s="25">
        <v>224.3785</v>
      </c>
      <c r="H24" s="24">
        <v>168.68969999999999</v>
      </c>
      <c r="I24" s="9">
        <v>36.743479999999998</v>
      </c>
      <c r="J24" s="9">
        <v>18.047969999999999</v>
      </c>
      <c r="K24" s="9">
        <v>17.839559999999999</v>
      </c>
      <c r="L24" s="9">
        <v>36.296230000000001</v>
      </c>
      <c r="M24" s="25">
        <v>11.711819999999999</v>
      </c>
    </row>
    <row r="25" spans="1:13" x14ac:dyDescent="0.25">
      <c r="A25" t="s">
        <v>14</v>
      </c>
      <c r="B25" s="24">
        <v>315.1223</v>
      </c>
      <c r="C25" s="9">
        <v>83.690899999999999</v>
      </c>
      <c r="D25" s="9">
        <v>113.7629</v>
      </c>
      <c r="E25" s="9">
        <v>59.6357</v>
      </c>
      <c r="F25" s="9">
        <v>35.002380000000002</v>
      </c>
      <c r="G25" s="25">
        <v>20.442499999999999</v>
      </c>
      <c r="H25" s="24">
        <v>242.80269999999999</v>
      </c>
      <c r="I25" s="9">
        <v>111.724</v>
      </c>
      <c r="J25" s="9">
        <v>134.93049999999999</v>
      </c>
      <c r="K25" s="9">
        <v>48.74145</v>
      </c>
      <c r="L25" s="9">
        <v>57.996229999999997</v>
      </c>
      <c r="M25" s="25">
        <v>15.146509999999999</v>
      </c>
    </row>
    <row r="26" spans="1:13" x14ac:dyDescent="0.25">
      <c r="A26" t="s">
        <v>15</v>
      </c>
      <c r="B26" s="26">
        <v>645.33849999999995</v>
      </c>
      <c r="C26" s="27">
        <v>150.1618</v>
      </c>
      <c r="D26" s="27">
        <v>178.34190000000001</v>
      </c>
      <c r="E26" s="27">
        <v>85.430769999999995</v>
      </c>
      <c r="F26" s="27">
        <v>35.61016</v>
      </c>
      <c r="G26" s="28">
        <v>26.329239999999999</v>
      </c>
      <c r="H26" s="26">
        <v>302.19889999999998</v>
      </c>
      <c r="I26" s="27">
        <v>48.042299999999997</v>
      </c>
      <c r="J26" s="27">
        <v>334.495</v>
      </c>
      <c r="K26" s="27">
        <v>59.746690000000001</v>
      </c>
      <c r="L26" s="27">
        <v>28.795249999999999</v>
      </c>
      <c r="M26" s="28">
        <v>12.41639</v>
      </c>
    </row>
    <row r="27" spans="1:13" x14ac:dyDescent="0.25">
      <c r="A27" t="s">
        <v>121</v>
      </c>
      <c r="B27" s="22">
        <v>1014.138</v>
      </c>
      <c r="C27" s="5">
        <v>25.78436</v>
      </c>
      <c r="D27" s="5">
        <v>6.4420500000000001</v>
      </c>
      <c r="E27" s="5">
        <v>41.19061</v>
      </c>
      <c r="F27" s="5">
        <v>39.54533</v>
      </c>
      <c r="G27" s="23">
        <v>405.9006</v>
      </c>
      <c r="H27" s="22">
        <v>85.857799999999997</v>
      </c>
      <c r="I27" s="5">
        <v>29.61243</v>
      </c>
      <c r="J27" s="5">
        <v>23.67136</v>
      </c>
      <c r="K27" s="5">
        <v>14.026759999999999</v>
      </c>
      <c r="L27" s="5">
        <v>48.398519999999998</v>
      </c>
      <c r="M27" s="23">
        <v>1288.4110000000001</v>
      </c>
    </row>
    <row r="28" spans="1:13" x14ac:dyDescent="0.25">
      <c r="A28" t="s">
        <v>122</v>
      </c>
      <c r="B28" s="24">
        <v>814.5136</v>
      </c>
      <c r="C28" s="9">
        <v>13.186959999999999</v>
      </c>
      <c r="D28" s="9">
        <v>17.100190000000001</v>
      </c>
      <c r="E28" s="9">
        <v>21.451499999999999</v>
      </c>
      <c r="F28" s="9">
        <v>26.06842</v>
      </c>
      <c r="G28" s="25">
        <v>46.949440000000003</v>
      </c>
      <c r="H28" s="24">
        <v>945.70540000000005</v>
      </c>
      <c r="I28" s="9">
        <v>53.417380000000001</v>
      </c>
      <c r="J28" s="9">
        <v>35.443620000000003</v>
      </c>
      <c r="K28" s="9">
        <v>20.442499999999999</v>
      </c>
      <c r="L28" s="9">
        <v>6.4420500000000001</v>
      </c>
      <c r="M28" s="25">
        <v>14.209009999999999</v>
      </c>
    </row>
    <row r="29" spans="1:13" x14ac:dyDescent="0.25">
      <c r="A29" t="s">
        <v>123</v>
      </c>
      <c r="B29" s="24">
        <v>575.47770000000003</v>
      </c>
      <c r="C29" s="9">
        <v>18.641349999999999</v>
      </c>
      <c r="D29" s="9">
        <v>19.985410000000002</v>
      </c>
      <c r="E29" s="9">
        <v>13.5</v>
      </c>
      <c r="F29" s="9">
        <v>71.08372</v>
      </c>
      <c r="G29" s="25">
        <v>16.064319999999999</v>
      </c>
      <c r="H29" s="24">
        <v>634.4683</v>
      </c>
      <c r="I29" s="9">
        <v>21.6617</v>
      </c>
      <c r="J29" s="9">
        <v>3.25</v>
      </c>
      <c r="K29" s="9">
        <v>8.6446039999999993</v>
      </c>
      <c r="L29" s="9">
        <v>34.098820000000003</v>
      </c>
      <c r="M29" s="25">
        <v>26.772189999999998</v>
      </c>
    </row>
    <row r="30" spans="1:13" x14ac:dyDescent="0.25">
      <c r="A30" t="s">
        <v>124</v>
      </c>
      <c r="B30" s="26">
        <v>860.86569999999995</v>
      </c>
      <c r="C30" s="27">
        <v>23.212779999999999</v>
      </c>
      <c r="D30" s="27">
        <v>89.344250000000002</v>
      </c>
      <c r="E30" s="27">
        <v>33.102119999999999</v>
      </c>
      <c r="F30" s="27">
        <v>39.537689999999998</v>
      </c>
      <c r="G30" s="28">
        <v>29.201879999999999</v>
      </c>
      <c r="H30" s="26">
        <v>58.569580000000002</v>
      </c>
      <c r="I30" s="27">
        <v>40.384349999999998</v>
      </c>
      <c r="J30" s="27">
        <v>11.56503</v>
      </c>
      <c r="K30" s="27">
        <v>60.350360000000002</v>
      </c>
      <c r="L30" s="27">
        <v>10.25</v>
      </c>
      <c r="M30" s="28">
        <v>16.670210000000001</v>
      </c>
    </row>
    <row r="33" spans="2:13" x14ac:dyDescent="0.25">
      <c r="B33" s="21">
        <f>B23/B12</f>
        <v>0.34241304527770877</v>
      </c>
      <c r="C33" s="21">
        <f t="shared" ref="C33:M33" si="0">C23/C12</f>
        <v>9.494469273743017E-2</v>
      </c>
      <c r="D33" s="21">
        <f t="shared" si="0"/>
        <v>0.24924692640692639</v>
      </c>
      <c r="E33" s="21">
        <f t="shared" si="0"/>
        <v>0.26984833773087069</v>
      </c>
      <c r="F33" s="21">
        <f t="shared" si="0"/>
        <v>0.7070873605947956</v>
      </c>
      <c r="G33" s="21">
        <f t="shared" si="0"/>
        <v>0.21709449664429528</v>
      </c>
      <c r="H33" s="21">
        <f t="shared" si="0"/>
        <v>0.29356247320692497</v>
      </c>
      <c r="I33" s="21">
        <f t="shared" si="0"/>
        <v>0.12346174578866768</v>
      </c>
      <c r="J33" s="21">
        <f t="shared" si="0"/>
        <v>0.20236911242603553</v>
      </c>
      <c r="K33" s="21">
        <f t="shared" si="0"/>
        <v>0.1764220134228188</v>
      </c>
      <c r="L33" s="21">
        <f t="shared" si="0"/>
        <v>0.52031874015748036</v>
      </c>
      <c r="M33" s="21">
        <f t="shared" si="0"/>
        <v>0.29863692307692308</v>
      </c>
    </row>
    <row r="34" spans="2:13" x14ac:dyDescent="0.25">
      <c r="B34" s="21">
        <f t="shared" ref="B34:M40" si="1">B24/B13</f>
        <v>0.16862112558913225</v>
      </c>
      <c r="C34" s="21">
        <f t="shared" si="1"/>
        <v>0.15345083140877597</v>
      </c>
      <c r="D34" s="21">
        <f t="shared" si="1"/>
        <v>0.33299100564971751</v>
      </c>
      <c r="E34" s="21">
        <f t="shared" si="1"/>
        <v>0.3756628679245283</v>
      </c>
      <c r="F34" s="21">
        <f t="shared" si="1"/>
        <v>0.28896230031948883</v>
      </c>
      <c r="G34" s="21">
        <f t="shared" si="1"/>
        <v>0.69306100386100389</v>
      </c>
      <c r="H34" s="21">
        <f t="shared" si="1"/>
        <v>0.16216265320836337</v>
      </c>
      <c r="I34" s="21">
        <f t="shared" si="1"/>
        <v>6.9524087038789026E-2</v>
      </c>
      <c r="J34" s="21">
        <f t="shared" si="1"/>
        <v>9.126659924146649E-2</v>
      </c>
      <c r="K34" s="21">
        <f t="shared" si="1"/>
        <v>9.8834127423822707E-2</v>
      </c>
      <c r="L34" s="21">
        <f t="shared" si="1"/>
        <v>0.28921298804780876</v>
      </c>
      <c r="M34" s="21">
        <f t="shared" si="1"/>
        <v>9.8418655462184867E-2</v>
      </c>
    </row>
    <row r="35" spans="2:13" x14ac:dyDescent="0.25">
      <c r="B35" s="21">
        <f t="shared" si="1"/>
        <v>0.13824185128317612</v>
      </c>
      <c r="C35" s="21">
        <f t="shared" si="1"/>
        <v>7.9629781160799232E-2</v>
      </c>
      <c r="D35" s="21">
        <f t="shared" si="1"/>
        <v>0.2166912380952381</v>
      </c>
      <c r="E35" s="21">
        <f t="shared" si="1"/>
        <v>0.21884660550458715</v>
      </c>
      <c r="F35" s="21">
        <f t="shared" si="1"/>
        <v>0.17414119402985076</v>
      </c>
      <c r="G35" s="21">
        <f t="shared" si="1"/>
        <v>0.12259370314842578</v>
      </c>
      <c r="H35" s="21">
        <f t="shared" si="1"/>
        <v>8.6560677361853827E-2</v>
      </c>
      <c r="I35" s="21">
        <f t="shared" si="1"/>
        <v>0.12790383514596451</v>
      </c>
      <c r="J35" s="21">
        <f t="shared" si="1"/>
        <v>0.21859943296881329</v>
      </c>
      <c r="K35" s="21">
        <f t="shared" si="1"/>
        <v>0.14582333582647719</v>
      </c>
      <c r="L35" s="21">
        <f t="shared" si="1"/>
        <v>0.29402397972116601</v>
      </c>
      <c r="M35" s="21">
        <f t="shared" si="1"/>
        <v>0.16553562841530053</v>
      </c>
    </row>
    <row r="36" spans="2:13" x14ac:dyDescent="0.25">
      <c r="B36" s="21">
        <f t="shared" si="1"/>
        <v>0.18130032307908414</v>
      </c>
      <c r="C36" s="21">
        <f t="shared" si="1"/>
        <v>8.9448577810871177E-2</v>
      </c>
      <c r="D36" s="21">
        <f t="shared" si="1"/>
        <v>0.15467640936686905</v>
      </c>
      <c r="E36" s="21">
        <f t="shared" si="1"/>
        <v>0.14394401010951979</v>
      </c>
      <c r="F36" s="21">
        <f t="shared" si="1"/>
        <v>0.16076821670428895</v>
      </c>
      <c r="G36" s="21">
        <f t="shared" si="1"/>
        <v>0.13803009174311925</v>
      </c>
      <c r="H36" s="21">
        <f t="shared" si="1"/>
        <v>0.13624837691614067</v>
      </c>
      <c r="I36" s="21">
        <f t="shared" si="1"/>
        <v>3.7955599446968198E-2</v>
      </c>
      <c r="J36" s="21">
        <f t="shared" si="1"/>
        <v>0.25804821600771455</v>
      </c>
      <c r="K36" s="21">
        <f t="shared" si="1"/>
        <v>0.14362185096153846</v>
      </c>
      <c r="L36" s="21">
        <f t="shared" si="1"/>
        <v>9.5984166666666662E-2</v>
      </c>
      <c r="M36" s="21">
        <f t="shared" si="1"/>
        <v>7.0149096045197742E-2</v>
      </c>
    </row>
    <row r="37" spans="2:13" x14ac:dyDescent="0.25">
      <c r="B37" s="21">
        <f t="shared" si="1"/>
        <v>0.28880478428022216</v>
      </c>
      <c r="C37" s="21">
        <f t="shared" si="1"/>
        <v>0.33056871794871795</v>
      </c>
      <c r="D37" s="21">
        <f t="shared" si="1"/>
        <v>0.64420500000000003</v>
      </c>
      <c r="E37" s="21">
        <f t="shared" si="1"/>
        <v>0.48459541176470589</v>
      </c>
      <c r="F37" s="21">
        <f t="shared" si="1"/>
        <v>0.46523917647058821</v>
      </c>
      <c r="G37" s="21">
        <f t="shared" si="1"/>
        <v>0.56690027932960896</v>
      </c>
      <c r="H37" s="21">
        <f t="shared" si="1"/>
        <v>0.38805785310734464</v>
      </c>
      <c r="I37" s="21">
        <f t="shared" si="1"/>
        <v>0.58349615763546803</v>
      </c>
      <c r="J37" s="21">
        <f t="shared" si="1"/>
        <v>0.43835851851851854</v>
      </c>
      <c r="K37" s="21">
        <f t="shared" si="1"/>
        <v>0.45989377049180324</v>
      </c>
      <c r="L37" s="21">
        <f t="shared" si="1"/>
        <v>0.34694279569892472</v>
      </c>
      <c r="M37" s="21">
        <f t="shared" si="1"/>
        <v>0.36059641757626648</v>
      </c>
    </row>
    <row r="38" spans="2:13" x14ac:dyDescent="0.25">
      <c r="B38" s="21">
        <f t="shared" si="1"/>
        <v>0.3414435548103123</v>
      </c>
      <c r="C38" s="21">
        <f t="shared" si="1"/>
        <v>0.27908910052910052</v>
      </c>
      <c r="D38" s="21">
        <f t="shared" si="1"/>
        <v>0.29739460869565221</v>
      </c>
      <c r="E38" s="21">
        <f t="shared" si="1"/>
        <v>0.39724999999999999</v>
      </c>
      <c r="F38" s="21">
        <f t="shared" si="1"/>
        <v>0.63971582822085893</v>
      </c>
      <c r="G38" s="21">
        <f t="shared" si="1"/>
        <v>0.51310863387978145</v>
      </c>
      <c r="H38" s="21">
        <f t="shared" si="1"/>
        <v>0.46741895465216859</v>
      </c>
      <c r="I38" s="21">
        <f t="shared" si="1"/>
        <v>0.29594116343490307</v>
      </c>
      <c r="J38" s="21">
        <f t="shared" si="1"/>
        <v>0.74618147368421062</v>
      </c>
      <c r="K38" s="21">
        <f t="shared" si="1"/>
        <v>0.19422802850356294</v>
      </c>
      <c r="L38" s="21">
        <f t="shared" si="1"/>
        <v>0.17410945945945946</v>
      </c>
      <c r="M38" s="21">
        <f t="shared" si="1"/>
        <v>0.19942470175438595</v>
      </c>
    </row>
    <row r="39" spans="2:13" x14ac:dyDescent="0.25">
      <c r="B39" s="21">
        <f t="shared" si="1"/>
        <v>0.15804399588053553</v>
      </c>
      <c r="C39" s="21">
        <f t="shared" si="1"/>
        <v>0.50382027027027021</v>
      </c>
      <c r="D39" s="21">
        <f t="shared" si="1"/>
        <v>0.49346691358024697</v>
      </c>
      <c r="E39" s="21">
        <f t="shared" si="1"/>
        <v>1</v>
      </c>
      <c r="F39" s="21">
        <f t="shared" si="1"/>
        <v>0.40217097595473833</v>
      </c>
      <c r="G39" s="21">
        <f t="shared" si="1"/>
        <v>0.67639242105263153</v>
      </c>
      <c r="H39" s="21">
        <f t="shared" si="1"/>
        <v>0.18743524372230427</v>
      </c>
      <c r="I39" s="21">
        <f t="shared" si="1"/>
        <v>0.39929400921658986</v>
      </c>
      <c r="J39" s="21">
        <f t="shared" si="1"/>
        <v>0.33333333333333331</v>
      </c>
      <c r="K39" s="21">
        <f t="shared" si="1"/>
        <v>8.213400475059382E-2</v>
      </c>
      <c r="L39" s="21">
        <f t="shared" si="1"/>
        <v>0.40234595870206497</v>
      </c>
      <c r="M39" s="21">
        <f t="shared" si="1"/>
        <v>0.24674829493087555</v>
      </c>
    </row>
    <row r="40" spans="2:13" x14ac:dyDescent="0.25">
      <c r="B40" s="21">
        <f t="shared" si="1"/>
        <v>0.50564798825256974</v>
      </c>
      <c r="C40" s="21">
        <f t="shared" si="1"/>
        <v>0.52756318181818174</v>
      </c>
      <c r="D40" s="21">
        <f t="shared" si="1"/>
        <v>0.30158396624472572</v>
      </c>
      <c r="E40" s="21">
        <f t="shared" si="1"/>
        <v>0.51321116279069767</v>
      </c>
      <c r="F40" s="21">
        <f t="shared" si="1"/>
        <v>0.40241923664122137</v>
      </c>
      <c r="G40" s="21">
        <f t="shared" si="1"/>
        <v>0.50785878260869566</v>
      </c>
      <c r="H40" s="21">
        <f t="shared" si="1"/>
        <v>0.28675436964504286</v>
      </c>
      <c r="I40" s="21">
        <f t="shared" si="1"/>
        <v>0.25845984</v>
      </c>
      <c r="J40" s="21">
        <f t="shared" si="1"/>
        <v>0.22901049504950496</v>
      </c>
      <c r="K40" s="21">
        <f t="shared" si="1"/>
        <v>0.16399554347826087</v>
      </c>
      <c r="L40" s="21">
        <f t="shared" si="1"/>
        <v>0.13099041533546327</v>
      </c>
      <c r="M40" s="21">
        <f t="shared" si="1"/>
        <v>0.13636163599182005</v>
      </c>
    </row>
  </sheetData>
  <conditionalFormatting sqref="B33:M4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4" workbookViewId="0">
      <selection activeCell="J36" sqref="J36"/>
    </sheetView>
  </sheetViews>
  <sheetFormatPr defaultRowHeight="15" x14ac:dyDescent="0.25"/>
  <sheetData>
    <row r="1" spans="1:13" x14ac:dyDescent="0.25">
      <c r="A1" t="s">
        <v>126</v>
      </c>
    </row>
    <row r="2" spans="1:13" x14ac:dyDescent="0.25">
      <c r="A2" t="s">
        <v>110</v>
      </c>
    </row>
    <row r="3" spans="1:13" x14ac:dyDescent="0.25">
      <c r="A3" t="s">
        <v>111</v>
      </c>
    </row>
    <row r="4" spans="1:13" x14ac:dyDescent="0.25">
      <c r="A4" t="s">
        <v>112</v>
      </c>
    </row>
    <row r="5" spans="1:13" x14ac:dyDescent="0.25">
      <c r="A5" t="s">
        <v>113</v>
      </c>
    </row>
    <row r="6" spans="1:13" x14ac:dyDescent="0.25">
      <c r="A6" t="s">
        <v>127</v>
      </c>
    </row>
    <row r="8" spans="1:13" x14ac:dyDescent="0.25">
      <c r="A8" t="s">
        <v>116</v>
      </c>
      <c r="B8" s="19">
        <v>41926.583333333336</v>
      </c>
      <c r="C8" t="s">
        <v>117</v>
      </c>
      <c r="D8">
        <v>0</v>
      </c>
      <c r="E8" t="s">
        <v>118</v>
      </c>
      <c r="J8" t="s">
        <v>128</v>
      </c>
    </row>
    <row r="10" spans="1:13" x14ac:dyDescent="0.25">
      <c r="A10" t="s">
        <v>119</v>
      </c>
    </row>
    <row r="11" spans="1:13" x14ac:dyDescent="0.25"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</row>
    <row r="12" spans="1:13" x14ac:dyDescent="0.25">
      <c r="A12" t="s">
        <v>12</v>
      </c>
      <c r="B12" s="22">
        <v>2232</v>
      </c>
      <c r="C12" s="5">
        <v>47.25</v>
      </c>
      <c r="D12" s="5">
        <v>16.75</v>
      </c>
      <c r="E12" s="5">
        <v>6.75</v>
      </c>
      <c r="F12" s="5">
        <v>10</v>
      </c>
      <c r="G12" s="23">
        <v>27</v>
      </c>
      <c r="H12" s="22">
        <v>808.25</v>
      </c>
      <c r="I12" s="5">
        <v>30.25</v>
      </c>
      <c r="J12" s="5">
        <v>40.25</v>
      </c>
      <c r="K12" s="5">
        <v>23.5</v>
      </c>
      <c r="L12" s="5">
        <v>3.25</v>
      </c>
      <c r="M12" s="23">
        <v>64.5</v>
      </c>
    </row>
    <row r="13" spans="1:13" x14ac:dyDescent="0.25">
      <c r="A13" t="s">
        <v>13</v>
      </c>
      <c r="B13" s="24">
        <v>2238.5</v>
      </c>
      <c r="C13" s="9">
        <v>20</v>
      </c>
      <c r="D13" s="9">
        <v>33.5</v>
      </c>
      <c r="E13" s="9">
        <v>16.5</v>
      </c>
      <c r="F13" s="9">
        <v>10</v>
      </c>
      <c r="G13" s="25">
        <v>20.25</v>
      </c>
      <c r="H13" s="24">
        <v>624.25</v>
      </c>
      <c r="I13" s="9">
        <v>94.75</v>
      </c>
      <c r="J13" s="9">
        <v>54.25</v>
      </c>
      <c r="K13" s="9">
        <v>13</v>
      </c>
      <c r="L13" s="9">
        <v>26.75</v>
      </c>
      <c r="M13" s="25">
        <v>142.75</v>
      </c>
    </row>
    <row r="14" spans="1:13" x14ac:dyDescent="0.25">
      <c r="A14" t="s">
        <v>14</v>
      </c>
      <c r="B14" s="24">
        <v>2801.5</v>
      </c>
      <c r="C14" s="9">
        <v>20</v>
      </c>
      <c r="D14" s="9">
        <v>30.5</v>
      </c>
      <c r="E14" s="9">
        <v>10</v>
      </c>
      <c r="F14" s="9">
        <v>13.5</v>
      </c>
      <c r="G14" s="25">
        <v>23.75</v>
      </c>
      <c r="H14" s="24">
        <v>869.75</v>
      </c>
      <c r="I14" s="9">
        <v>962</v>
      </c>
      <c r="J14" s="9">
        <v>13.25</v>
      </c>
      <c r="K14" s="9">
        <v>16.75</v>
      </c>
      <c r="L14" s="9">
        <v>13.5</v>
      </c>
      <c r="M14" s="25">
        <v>10</v>
      </c>
    </row>
    <row r="15" spans="1:13" x14ac:dyDescent="0.25">
      <c r="A15" t="s">
        <v>15</v>
      </c>
      <c r="B15" s="26">
        <v>2351</v>
      </c>
      <c r="C15" s="27">
        <v>20</v>
      </c>
      <c r="D15" s="27">
        <v>16.5</v>
      </c>
      <c r="E15" s="27">
        <v>23.5</v>
      </c>
      <c r="F15" s="27">
        <v>20.25</v>
      </c>
      <c r="G15" s="28">
        <v>20.25</v>
      </c>
      <c r="H15" s="26">
        <v>1136.25</v>
      </c>
      <c r="I15" s="27">
        <v>13.5</v>
      </c>
      <c r="J15" s="27">
        <v>27</v>
      </c>
      <c r="K15" s="27">
        <v>13.25</v>
      </c>
      <c r="L15" s="27">
        <v>13.5</v>
      </c>
      <c r="M15" s="28">
        <v>37.25</v>
      </c>
    </row>
    <row r="16" spans="1:13" x14ac:dyDescent="0.25">
      <c r="A16" t="s">
        <v>121</v>
      </c>
      <c r="B16" s="22">
        <v>3190.75</v>
      </c>
      <c r="C16" s="5">
        <v>37</v>
      </c>
      <c r="D16" s="5">
        <v>37.25</v>
      </c>
      <c r="E16" s="5">
        <v>16.5</v>
      </c>
      <c r="F16" s="5">
        <v>20.25</v>
      </c>
      <c r="G16" s="23">
        <v>1023.5</v>
      </c>
      <c r="H16" s="22">
        <v>760.5</v>
      </c>
      <c r="I16" s="5">
        <v>10</v>
      </c>
      <c r="J16" s="5">
        <v>9.75</v>
      </c>
      <c r="K16" s="5">
        <v>9.75</v>
      </c>
      <c r="L16" s="5">
        <v>13.25</v>
      </c>
      <c r="M16" s="23">
        <v>50.5</v>
      </c>
    </row>
    <row r="17" spans="1:13" x14ac:dyDescent="0.25">
      <c r="A17" t="s">
        <v>122</v>
      </c>
      <c r="B17" s="24">
        <v>556</v>
      </c>
      <c r="C17" s="9">
        <v>16.75</v>
      </c>
      <c r="D17" s="9">
        <v>30.25</v>
      </c>
      <c r="E17" s="9">
        <v>30.25</v>
      </c>
      <c r="F17" s="9">
        <v>16.75</v>
      </c>
      <c r="G17" s="25">
        <v>20</v>
      </c>
      <c r="H17" s="24">
        <v>173.5</v>
      </c>
      <c r="I17" s="9">
        <v>167</v>
      </c>
      <c r="J17" s="9">
        <v>40.25</v>
      </c>
      <c r="K17" s="9">
        <v>20</v>
      </c>
      <c r="L17" s="9">
        <v>40.75</v>
      </c>
      <c r="M17" s="25">
        <v>16.75</v>
      </c>
    </row>
    <row r="18" spans="1:13" x14ac:dyDescent="0.25">
      <c r="A18" t="s">
        <v>123</v>
      </c>
      <c r="B18" s="24">
        <v>3767.75</v>
      </c>
      <c r="C18" s="9">
        <v>6.5</v>
      </c>
      <c r="D18" s="9">
        <v>9.75</v>
      </c>
      <c r="E18" s="9">
        <v>57.75</v>
      </c>
      <c r="F18" s="9">
        <v>16.5</v>
      </c>
      <c r="G18" s="25">
        <v>0</v>
      </c>
      <c r="H18" s="24">
        <v>1822.25</v>
      </c>
      <c r="I18" s="9">
        <v>1125.75</v>
      </c>
      <c r="J18" s="9">
        <v>23.5</v>
      </c>
      <c r="K18" s="9">
        <v>27</v>
      </c>
      <c r="L18" s="9">
        <v>40.5</v>
      </c>
      <c r="M18" s="25">
        <v>30.5</v>
      </c>
    </row>
    <row r="19" spans="1:13" x14ac:dyDescent="0.25">
      <c r="A19" t="s">
        <v>124</v>
      </c>
      <c r="B19" s="26">
        <v>1316.75</v>
      </c>
      <c r="C19" s="27">
        <v>67.75</v>
      </c>
      <c r="D19" s="27">
        <v>112</v>
      </c>
      <c r="E19" s="27">
        <v>67.75</v>
      </c>
      <c r="F19" s="27">
        <v>347.5</v>
      </c>
      <c r="G19" s="28">
        <v>142.75</v>
      </c>
      <c r="H19" s="26">
        <v>494.5</v>
      </c>
      <c r="I19" s="27">
        <v>354.5</v>
      </c>
      <c r="J19" s="27">
        <v>16.5</v>
      </c>
      <c r="K19" s="27">
        <v>856.25</v>
      </c>
      <c r="L19" s="27">
        <v>405.75</v>
      </c>
      <c r="M19" s="28">
        <v>57.5</v>
      </c>
    </row>
    <row r="21" spans="1:13" x14ac:dyDescent="0.25">
      <c r="A21" t="s">
        <v>125</v>
      </c>
    </row>
    <row r="22" spans="1:13" x14ac:dyDescent="0.25"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I22">
        <v>8</v>
      </c>
      <c r="J22">
        <v>9</v>
      </c>
      <c r="K22">
        <v>10</v>
      </c>
      <c r="L22">
        <v>11</v>
      </c>
      <c r="M22">
        <v>12</v>
      </c>
    </row>
    <row r="23" spans="1:13" x14ac:dyDescent="0.25">
      <c r="A23" t="s">
        <v>12</v>
      </c>
      <c r="B23" s="22">
        <v>1227.5999999999999</v>
      </c>
      <c r="C23" s="5">
        <v>21.30874</v>
      </c>
      <c r="D23" s="5">
        <v>10.028090000000001</v>
      </c>
      <c r="E23" s="5">
        <v>6.75</v>
      </c>
      <c r="F23" s="5">
        <v>6.4420500000000001</v>
      </c>
      <c r="G23" s="23">
        <v>14.73658</v>
      </c>
      <c r="H23" s="22">
        <v>257.09539999999998</v>
      </c>
      <c r="I23" s="5">
        <v>15.0907</v>
      </c>
      <c r="J23" s="5">
        <v>14.659330000000001</v>
      </c>
      <c r="K23" s="5">
        <v>8.4113019999999992</v>
      </c>
      <c r="L23" s="5">
        <v>3.25</v>
      </c>
      <c r="M23" s="23">
        <v>30.073519999999998</v>
      </c>
    </row>
    <row r="24" spans="1:13" x14ac:dyDescent="0.25">
      <c r="A24" t="s">
        <v>13</v>
      </c>
      <c r="B24" s="24">
        <v>820.85940000000005</v>
      </c>
      <c r="C24" s="9">
        <v>11.74024</v>
      </c>
      <c r="D24" s="9">
        <v>8.779712</v>
      </c>
      <c r="E24" s="9">
        <v>8.4113019999999992</v>
      </c>
      <c r="F24" s="9">
        <v>6.4420500000000001</v>
      </c>
      <c r="G24" s="25">
        <v>6.75</v>
      </c>
      <c r="H24" s="24">
        <v>533.82399999999996</v>
      </c>
      <c r="I24" s="9">
        <v>31.980139999999999</v>
      </c>
      <c r="J24" s="9">
        <v>29.394939999999998</v>
      </c>
      <c r="K24" s="9">
        <v>0</v>
      </c>
      <c r="L24" s="9">
        <v>9.6641519999999996</v>
      </c>
      <c r="M24" s="25">
        <v>70.164540000000002</v>
      </c>
    </row>
    <row r="25" spans="1:13" x14ac:dyDescent="0.25">
      <c r="A25" t="s">
        <v>14</v>
      </c>
      <c r="B25" s="24">
        <v>531.476</v>
      </c>
      <c r="C25" s="9">
        <v>11.54701</v>
      </c>
      <c r="D25" s="9">
        <v>22.422090000000001</v>
      </c>
      <c r="E25" s="9">
        <v>6.4420500000000001</v>
      </c>
      <c r="F25" s="9">
        <v>7.7942289999999996</v>
      </c>
      <c r="G25" s="25">
        <v>16.064319999999999</v>
      </c>
      <c r="H25" s="24">
        <v>376.79840000000002</v>
      </c>
      <c r="I25" s="9">
        <v>460.8501</v>
      </c>
      <c r="J25" s="9">
        <v>9.4284590000000001</v>
      </c>
      <c r="K25" s="9">
        <v>10.028090000000001</v>
      </c>
      <c r="L25" s="9">
        <v>7.7942289999999996</v>
      </c>
      <c r="M25" s="25">
        <v>6.4420500000000001</v>
      </c>
    </row>
    <row r="26" spans="1:13" x14ac:dyDescent="0.25">
      <c r="A26" t="s">
        <v>15</v>
      </c>
      <c r="B26" s="26">
        <v>492.63529999999997</v>
      </c>
      <c r="C26" s="27">
        <v>11.74024</v>
      </c>
      <c r="D26" s="27">
        <v>8.4113019999999992</v>
      </c>
      <c r="E26" s="27">
        <v>19.410049999999998</v>
      </c>
      <c r="F26" s="27">
        <v>12.925269999999999</v>
      </c>
      <c r="G26" s="28">
        <v>16.208919999999999</v>
      </c>
      <c r="H26" s="26">
        <v>711.75760000000002</v>
      </c>
      <c r="I26" s="27">
        <v>13.5</v>
      </c>
      <c r="J26" s="27">
        <v>11.0227</v>
      </c>
      <c r="K26" s="27">
        <v>5.513242</v>
      </c>
      <c r="L26" s="27">
        <v>7.7942289999999996</v>
      </c>
      <c r="M26" s="28">
        <v>24.543749999999999</v>
      </c>
    </row>
    <row r="27" spans="1:13" x14ac:dyDescent="0.25">
      <c r="A27" t="s">
        <v>121</v>
      </c>
      <c r="B27" s="22">
        <v>882.44960000000003</v>
      </c>
      <c r="C27" s="5">
        <v>12.767150000000001</v>
      </c>
      <c r="D27" s="5">
        <v>20.27468</v>
      </c>
      <c r="E27" s="5">
        <v>3.5</v>
      </c>
      <c r="F27" s="5">
        <v>12.925269999999999</v>
      </c>
      <c r="G27" s="23">
        <v>419.60980000000001</v>
      </c>
      <c r="H27" s="22">
        <v>278.71269999999998</v>
      </c>
      <c r="I27" s="5">
        <v>6.4420500000000001</v>
      </c>
      <c r="J27" s="5">
        <v>3.25</v>
      </c>
      <c r="K27" s="5">
        <v>3.25</v>
      </c>
      <c r="L27" s="5">
        <v>9.4284590000000001</v>
      </c>
      <c r="M27" s="23">
        <v>15.146509999999999</v>
      </c>
    </row>
    <row r="28" spans="1:13" x14ac:dyDescent="0.25">
      <c r="A28" t="s">
        <v>122</v>
      </c>
      <c r="B28" s="24">
        <v>70.400049999999993</v>
      </c>
      <c r="C28" s="9">
        <v>12.789160000000001</v>
      </c>
      <c r="D28" s="9">
        <v>17.792200000000001</v>
      </c>
      <c r="E28" s="9">
        <v>11.491849999999999</v>
      </c>
      <c r="F28" s="9">
        <v>6.4855609999999997</v>
      </c>
      <c r="G28" s="25">
        <v>11.74024</v>
      </c>
      <c r="H28" s="24">
        <v>99.53349</v>
      </c>
      <c r="I28" s="9">
        <v>63.606859999999998</v>
      </c>
      <c r="J28" s="9">
        <v>16.670210000000001</v>
      </c>
      <c r="K28" s="9">
        <v>4.0414519999999996</v>
      </c>
      <c r="L28" s="9">
        <v>16.670210000000001</v>
      </c>
      <c r="M28" s="25">
        <v>10.028090000000001</v>
      </c>
    </row>
    <row r="29" spans="1:13" x14ac:dyDescent="0.25">
      <c r="A29" t="s">
        <v>123</v>
      </c>
      <c r="B29" s="24">
        <v>394.69619999999998</v>
      </c>
      <c r="C29" s="9">
        <v>3.752777</v>
      </c>
      <c r="D29" s="9">
        <v>3.25</v>
      </c>
      <c r="E29" s="9">
        <v>44.757449999999999</v>
      </c>
      <c r="F29" s="9">
        <v>3.5</v>
      </c>
      <c r="G29" s="25">
        <v>0</v>
      </c>
      <c r="H29" s="24">
        <v>465.20920000000001</v>
      </c>
      <c r="I29" s="9">
        <v>677.27679999999998</v>
      </c>
      <c r="J29" s="9">
        <v>11.56503</v>
      </c>
      <c r="K29" s="9">
        <v>14.73658</v>
      </c>
      <c r="L29" s="9">
        <v>19.985410000000002</v>
      </c>
      <c r="M29" s="25">
        <v>17.839559999999999</v>
      </c>
    </row>
    <row r="30" spans="1:13" x14ac:dyDescent="0.25">
      <c r="A30" t="s">
        <v>124</v>
      </c>
      <c r="B30" s="26">
        <v>204.18190000000001</v>
      </c>
      <c r="C30" s="27">
        <v>14.659330000000001</v>
      </c>
      <c r="D30" s="27">
        <v>34.090560000000004</v>
      </c>
      <c r="E30" s="27">
        <v>9.6641519999999996</v>
      </c>
      <c r="F30" s="27">
        <v>182.2894</v>
      </c>
      <c r="G30" s="28">
        <v>58.711689999999997</v>
      </c>
      <c r="H30" s="26">
        <v>159.1438</v>
      </c>
      <c r="I30" s="27">
        <v>96.955749999999995</v>
      </c>
      <c r="J30" s="27">
        <v>8.4113019999999992</v>
      </c>
      <c r="K30" s="27">
        <v>371.57170000000002</v>
      </c>
      <c r="L30" s="27">
        <v>136.92169999999999</v>
      </c>
      <c r="M30" s="28">
        <v>37.001130000000003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P15" sqref="P15"/>
    </sheetView>
  </sheetViews>
  <sheetFormatPr defaultRowHeight="15" x14ac:dyDescent="0.25"/>
  <sheetData>
    <row r="1" spans="1:13" x14ac:dyDescent="0.25">
      <c r="A1" t="s">
        <v>129</v>
      </c>
    </row>
    <row r="2" spans="1:13" x14ac:dyDescent="0.25">
      <c r="A2" t="s">
        <v>110</v>
      </c>
    </row>
    <row r="3" spans="1:13" x14ac:dyDescent="0.25">
      <c r="A3" t="s">
        <v>111</v>
      </c>
    </row>
    <row r="4" spans="1:13" x14ac:dyDescent="0.25">
      <c r="A4" t="s">
        <v>112</v>
      </c>
    </row>
    <row r="5" spans="1:13" x14ac:dyDescent="0.25">
      <c r="A5" t="s">
        <v>113</v>
      </c>
    </row>
    <row r="6" spans="1:13" x14ac:dyDescent="0.25">
      <c r="A6" t="s">
        <v>130</v>
      </c>
    </row>
    <row r="8" spans="1:13" x14ac:dyDescent="0.25">
      <c r="A8" t="s">
        <v>116</v>
      </c>
      <c r="B8" s="19">
        <v>41926.645833333336</v>
      </c>
      <c r="C8" t="s">
        <v>117</v>
      </c>
      <c r="D8">
        <v>0</v>
      </c>
      <c r="E8" t="s">
        <v>118</v>
      </c>
    </row>
    <row r="10" spans="1:13" x14ac:dyDescent="0.25">
      <c r="A10" t="s">
        <v>119</v>
      </c>
    </row>
    <row r="11" spans="1:13" x14ac:dyDescent="0.25"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</row>
    <row r="12" spans="1:13" x14ac:dyDescent="0.25">
      <c r="A12" t="s">
        <v>12</v>
      </c>
      <c r="B12" s="22">
        <v>2023.75</v>
      </c>
      <c r="C12" s="5">
        <v>67.5</v>
      </c>
      <c r="D12" s="5">
        <v>43.75</v>
      </c>
      <c r="E12" s="5">
        <v>47.25</v>
      </c>
      <c r="F12" s="5">
        <v>6.5</v>
      </c>
      <c r="G12" s="23">
        <v>412.5</v>
      </c>
      <c r="H12" s="22">
        <v>941.5</v>
      </c>
      <c r="I12" s="5">
        <v>27</v>
      </c>
      <c r="J12" s="5">
        <v>13.5</v>
      </c>
      <c r="K12" s="5">
        <v>6.5</v>
      </c>
      <c r="L12" s="5">
        <v>0</v>
      </c>
      <c r="M12" s="23">
        <v>16.75</v>
      </c>
    </row>
    <row r="13" spans="1:13" x14ac:dyDescent="0.25">
      <c r="A13" t="s">
        <v>13</v>
      </c>
      <c r="B13" s="24">
        <v>194</v>
      </c>
      <c r="C13" s="9">
        <v>1829</v>
      </c>
      <c r="D13" s="9">
        <v>102</v>
      </c>
      <c r="E13" s="9">
        <v>26.75</v>
      </c>
      <c r="F13" s="9">
        <v>30.25</v>
      </c>
      <c r="G13" s="25">
        <v>0</v>
      </c>
      <c r="H13" s="24">
        <v>429.75</v>
      </c>
      <c r="I13" s="9">
        <v>678.75</v>
      </c>
      <c r="J13" s="9">
        <v>47</v>
      </c>
      <c r="K13" s="9">
        <v>23.5</v>
      </c>
      <c r="L13" s="9">
        <v>13.5</v>
      </c>
      <c r="M13" s="25">
        <v>20</v>
      </c>
    </row>
    <row r="14" spans="1:13" x14ac:dyDescent="0.25">
      <c r="A14" t="s">
        <v>14</v>
      </c>
      <c r="B14" s="24">
        <v>1354.5</v>
      </c>
      <c r="C14" s="9">
        <v>525.25</v>
      </c>
      <c r="D14" s="9">
        <v>122.25</v>
      </c>
      <c r="E14" s="9">
        <v>88.25</v>
      </c>
      <c r="F14" s="9">
        <v>37</v>
      </c>
      <c r="G14" s="25">
        <v>6.5</v>
      </c>
      <c r="H14" s="24">
        <v>1303.5</v>
      </c>
      <c r="I14" s="9">
        <v>1160</v>
      </c>
      <c r="J14" s="9">
        <v>54</v>
      </c>
      <c r="K14" s="9">
        <v>77.75</v>
      </c>
      <c r="L14" s="9">
        <v>33.5</v>
      </c>
      <c r="M14" s="25">
        <v>26.75</v>
      </c>
    </row>
    <row r="15" spans="1:13" x14ac:dyDescent="0.25">
      <c r="A15" t="s">
        <v>15</v>
      </c>
      <c r="B15" s="26">
        <v>685.5</v>
      </c>
      <c r="C15" s="27">
        <v>269</v>
      </c>
      <c r="D15" s="27">
        <v>119</v>
      </c>
      <c r="E15" s="27">
        <v>95</v>
      </c>
      <c r="F15" s="27">
        <v>23.5</v>
      </c>
      <c r="G15" s="28">
        <v>6.75</v>
      </c>
      <c r="H15" s="26">
        <v>289.75</v>
      </c>
      <c r="I15" s="27">
        <v>190.5</v>
      </c>
      <c r="J15" s="27">
        <v>105.25</v>
      </c>
      <c r="K15" s="27">
        <v>44</v>
      </c>
      <c r="L15" s="27">
        <v>54.25</v>
      </c>
      <c r="M15" s="28">
        <v>20</v>
      </c>
    </row>
    <row r="16" spans="1:13" x14ac:dyDescent="0.25">
      <c r="A16" t="s">
        <v>121</v>
      </c>
      <c r="B16" s="22">
        <v>139.25</v>
      </c>
      <c r="C16" s="5">
        <v>3.25</v>
      </c>
      <c r="D16" s="5">
        <v>3.25</v>
      </c>
      <c r="E16" s="5">
        <v>3.25</v>
      </c>
      <c r="F16" s="5">
        <v>0</v>
      </c>
      <c r="G16" s="23">
        <v>317</v>
      </c>
      <c r="H16" s="22">
        <v>457</v>
      </c>
      <c r="I16" s="5">
        <v>3.25</v>
      </c>
      <c r="J16" s="5">
        <v>0</v>
      </c>
      <c r="K16" s="5">
        <v>13.5</v>
      </c>
      <c r="L16" s="5">
        <v>3.25</v>
      </c>
      <c r="M16" s="23">
        <v>13.5</v>
      </c>
    </row>
    <row r="17" spans="1:13" x14ac:dyDescent="0.25">
      <c r="A17" t="s">
        <v>122</v>
      </c>
      <c r="B17" s="24">
        <v>54</v>
      </c>
      <c r="C17" s="9">
        <v>556</v>
      </c>
      <c r="D17" s="9">
        <v>10</v>
      </c>
      <c r="E17" s="9">
        <v>3.25</v>
      </c>
      <c r="F17" s="9">
        <v>0</v>
      </c>
      <c r="G17" s="25">
        <v>6.5</v>
      </c>
      <c r="H17" s="24">
        <v>95</v>
      </c>
      <c r="I17" s="9">
        <v>1071.25</v>
      </c>
      <c r="J17" s="9">
        <v>16.75</v>
      </c>
      <c r="K17" s="9">
        <v>13.25</v>
      </c>
      <c r="L17" s="9">
        <v>10</v>
      </c>
      <c r="M17" s="25">
        <v>10</v>
      </c>
    </row>
    <row r="18" spans="1:13" x14ac:dyDescent="0.25">
      <c r="A18" t="s">
        <v>123</v>
      </c>
      <c r="B18" s="24">
        <v>453.75</v>
      </c>
      <c r="C18" s="9">
        <v>197.25</v>
      </c>
      <c r="D18" s="9">
        <v>6.5</v>
      </c>
      <c r="E18" s="9">
        <v>3.25</v>
      </c>
      <c r="F18" s="9">
        <v>16.5</v>
      </c>
      <c r="G18" s="25">
        <v>0</v>
      </c>
      <c r="H18" s="24">
        <v>1716.25</v>
      </c>
      <c r="I18" s="9">
        <v>579.75</v>
      </c>
      <c r="J18" s="9">
        <v>6.5</v>
      </c>
      <c r="K18" s="9">
        <v>3.25</v>
      </c>
      <c r="L18" s="9">
        <v>16.75</v>
      </c>
      <c r="M18" s="25">
        <v>3.25</v>
      </c>
    </row>
    <row r="19" spans="1:13" x14ac:dyDescent="0.25">
      <c r="A19" t="s">
        <v>124</v>
      </c>
      <c r="B19" s="26">
        <v>136</v>
      </c>
      <c r="C19" s="27">
        <v>43.75</v>
      </c>
      <c r="D19" s="27">
        <v>47.25</v>
      </c>
      <c r="E19" s="27">
        <v>2109</v>
      </c>
      <c r="F19" s="27">
        <v>3.25</v>
      </c>
      <c r="G19" s="28">
        <v>23.5</v>
      </c>
      <c r="H19" s="26">
        <v>549</v>
      </c>
      <c r="I19" s="27">
        <v>13.25</v>
      </c>
      <c r="J19" s="27">
        <v>33.75</v>
      </c>
      <c r="K19" s="27">
        <v>1934.5</v>
      </c>
      <c r="L19" s="27">
        <v>1258.75</v>
      </c>
      <c r="M19" s="28">
        <v>3.25</v>
      </c>
    </row>
    <row r="21" spans="1:13" x14ac:dyDescent="0.25">
      <c r="A21" t="s">
        <v>125</v>
      </c>
    </row>
    <row r="22" spans="1:13" x14ac:dyDescent="0.25"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I22">
        <v>8</v>
      </c>
      <c r="J22">
        <v>9</v>
      </c>
      <c r="K22">
        <v>10</v>
      </c>
      <c r="L22">
        <v>11</v>
      </c>
      <c r="M22">
        <v>12</v>
      </c>
    </row>
    <row r="23" spans="1:13" x14ac:dyDescent="0.25">
      <c r="A23" t="s">
        <v>12</v>
      </c>
      <c r="B23" s="22">
        <v>647.36210000000005</v>
      </c>
      <c r="C23" s="5">
        <v>16.87454</v>
      </c>
      <c r="D23" s="5">
        <v>17.95074</v>
      </c>
      <c r="E23" s="5">
        <v>23.848040000000001</v>
      </c>
      <c r="F23" s="5">
        <v>3.752777</v>
      </c>
      <c r="G23" s="23">
        <v>218.0812</v>
      </c>
      <c r="H23" s="22">
        <v>246.05099999999999</v>
      </c>
      <c r="I23" s="5">
        <v>14.73658</v>
      </c>
      <c r="J23" s="5">
        <v>7.7942289999999996</v>
      </c>
      <c r="K23" s="5">
        <v>3.752777</v>
      </c>
      <c r="L23" s="5">
        <v>0</v>
      </c>
      <c r="M23" s="23">
        <v>12.789160000000001</v>
      </c>
    </row>
    <row r="24" spans="1:13" x14ac:dyDescent="0.25">
      <c r="A24" t="s">
        <v>13</v>
      </c>
      <c r="B24" s="24">
        <v>48.433799999999998</v>
      </c>
      <c r="C24" s="9">
        <v>137.40090000000001</v>
      </c>
      <c r="D24" s="9">
        <v>24.01389</v>
      </c>
      <c r="E24" s="9">
        <v>13.75</v>
      </c>
      <c r="F24" s="9">
        <v>3.25</v>
      </c>
      <c r="G24" s="25">
        <v>0</v>
      </c>
      <c r="H24" s="24">
        <v>135.53989999999999</v>
      </c>
      <c r="I24" s="9">
        <v>314.37189999999998</v>
      </c>
      <c r="J24" s="9">
        <v>4.0414519999999996</v>
      </c>
      <c r="K24" s="9">
        <v>8.4113019999999992</v>
      </c>
      <c r="L24" s="9">
        <v>13.5</v>
      </c>
      <c r="M24" s="25">
        <v>11.54701</v>
      </c>
    </row>
    <row r="25" spans="1:13" x14ac:dyDescent="0.25">
      <c r="A25" t="s">
        <v>14</v>
      </c>
      <c r="B25" s="24">
        <v>505.46570000000003</v>
      </c>
      <c r="C25" s="9">
        <v>175.7116</v>
      </c>
      <c r="D25" s="9">
        <v>28.952190000000002</v>
      </c>
      <c r="E25" s="9">
        <v>16.208919999999999</v>
      </c>
      <c r="F25" s="9">
        <v>16.86713</v>
      </c>
      <c r="G25" s="25">
        <v>3.752777</v>
      </c>
      <c r="H25" s="24">
        <v>437.10039999999998</v>
      </c>
      <c r="I25" s="9">
        <v>436.51589999999999</v>
      </c>
      <c r="J25" s="9">
        <v>22.87284</v>
      </c>
      <c r="K25" s="9">
        <v>17.05078</v>
      </c>
      <c r="L25" s="9">
        <v>8.779712</v>
      </c>
      <c r="M25" s="25">
        <v>18.341100000000001</v>
      </c>
    </row>
    <row r="26" spans="1:13" x14ac:dyDescent="0.25">
      <c r="A26" t="s">
        <v>15</v>
      </c>
      <c r="B26" s="26">
        <v>262.28820000000002</v>
      </c>
      <c r="C26" s="27">
        <v>54.788989999999998</v>
      </c>
      <c r="D26" s="27">
        <v>24.53229</v>
      </c>
      <c r="E26" s="27">
        <v>34.43835</v>
      </c>
      <c r="F26" s="27">
        <v>8.4113019999999992</v>
      </c>
      <c r="G26" s="28">
        <v>6.75</v>
      </c>
      <c r="H26" s="26">
        <v>94.466380000000001</v>
      </c>
      <c r="I26" s="27">
        <v>16.87454</v>
      </c>
      <c r="J26" s="27">
        <v>16.311419999999998</v>
      </c>
      <c r="K26" s="27">
        <v>21.916509999999999</v>
      </c>
      <c r="L26" s="27">
        <v>33.272550000000003</v>
      </c>
      <c r="M26" s="28">
        <v>8.6506260000000008</v>
      </c>
    </row>
    <row r="27" spans="1:13" x14ac:dyDescent="0.25">
      <c r="A27" t="s">
        <v>121</v>
      </c>
      <c r="B27" s="22">
        <v>99.996979999999994</v>
      </c>
      <c r="C27" s="5">
        <v>3.25</v>
      </c>
      <c r="D27" s="5">
        <v>3.25</v>
      </c>
      <c r="E27" s="5">
        <v>3.25</v>
      </c>
      <c r="F27" s="5">
        <v>0</v>
      </c>
      <c r="G27" s="23">
        <v>176.70830000000001</v>
      </c>
      <c r="H27" s="22">
        <v>141.4726</v>
      </c>
      <c r="I27" s="5">
        <v>3.25</v>
      </c>
      <c r="J27" s="5">
        <v>0</v>
      </c>
      <c r="K27" s="5">
        <v>13.5</v>
      </c>
      <c r="L27" s="5">
        <v>3.25</v>
      </c>
      <c r="M27" s="23">
        <v>13.5</v>
      </c>
    </row>
    <row r="28" spans="1:13" x14ac:dyDescent="0.25">
      <c r="A28" t="s">
        <v>122</v>
      </c>
      <c r="B28" s="24">
        <v>37.276000000000003</v>
      </c>
      <c r="C28" s="9">
        <v>449.07400000000001</v>
      </c>
      <c r="D28" s="9">
        <v>6.4420500000000001</v>
      </c>
      <c r="E28" s="9">
        <v>3.25</v>
      </c>
      <c r="F28" s="9">
        <v>0</v>
      </c>
      <c r="G28" s="25">
        <v>3.752777</v>
      </c>
      <c r="H28" s="24">
        <v>27.883690000000001</v>
      </c>
      <c r="I28" s="9">
        <v>824.26250000000005</v>
      </c>
      <c r="J28" s="9">
        <v>6.4855609999999997</v>
      </c>
      <c r="K28" s="9">
        <v>9.4284590000000001</v>
      </c>
      <c r="L28" s="9">
        <v>6.4420500000000001</v>
      </c>
      <c r="M28" s="25">
        <v>10</v>
      </c>
    </row>
    <row r="29" spans="1:13" x14ac:dyDescent="0.25">
      <c r="A29" t="s">
        <v>123</v>
      </c>
      <c r="B29" s="24">
        <v>318.45209999999997</v>
      </c>
      <c r="C29" s="9">
        <v>102.7167</v>
      </c>
      <c r="D29" s="9">
        <v>3.752777</v>
      </c>
      <c r="E29" s="9">
        <v>3.25</v>
      </c>
      <c r="F29" s="9">
        <v>8.4113019999999992</v>
      </c>
      <c r="G29" s="25">
        <v>0</v>
      </c>
      <c r="H29" s="24">
        <v>482.8784</v>
      </c>
      <c r="I29" s="9">
        <v>322.81220000000002</v>
      </c>
      <c r="J29" s="9">
        <v>3.752777</v>
      </c>
      <c r="K29" s="9">
        <v>3.25</v>
      </c>
      <c r="L29" s="9">
        <v>6.4855609999999997</v>
      </c>
      <c r="M29" s="25">
        <v>3.25</v>
      </c>
    </row>
    <row r="30" spans="1:13" x14ac:dyDescent="0.25">
      <c r="A30" t="s">
        <v>124</v>
      </c>
      <c r="B30" s="26">
        <v>97.085009999999997</v>
      </c>
      <c r="C30" s="27">
        <v>27.381180000000001</v>
      </c>
      <c r="D30" s="27">
        <v>34.25</v>
      </c>
      <c r="E30" s="27">
        <v>860.84289999999999</v>
      </c>
      <c r="F30" s="27">
        <v>3.25</v>
      </c>
      <c r="G30" s="28">
        <v>11.56503</v>
      </c>
      <c r="H30" s="26">
        <v>227.3664</v>
      </c>
      <c r="I30" s="27">
        <v>5.513242</v>
      </c>
      <c r="J30" s="27">
        <v>21.147790000000001</v>
      </c>
      <c r="K30" s="27">
        <v>619.95389999999998</v>
      </c>
      <c r="L30" s="27">
        <v>704.88879999999995</v>
      </c>
      <c r="M30" s="28">
        <v>3.25</v>
      </c>
    </row>
    <row r="34" spans="1:10" x14ac:dyDescent="0.25">
      <c r="B34" t="s">
        <v>131</v>
      </c>
    </row>
    <row r="35" spans="1:10" x14ac:dyDescent="0.25">
      <c r="B35" t="s">
        <v>132</v>
      </c>
    </row>
    <row r="36" spans="1:10" x14ac:dyDescent="0.25">
      <c r="J36">
        <v>2</v>
      </c>
    </row>
    <row r="37" spans="1:10" x14ac:dyDescent="0.25">
      <c r="J37">
        <v>4</v>
      </c>
    </row>
    <row r="38" spans="1:10" x14ac:dyDescent="0.25">
      <c r="A38" t="s">
        <v>133</v>
      </c>
      <c r="B38">
        <v>1354.5</v>
      </c>
      <c r="C38">
        <v>525.25</v>
      </c>
      <c r="D38">
        <v>122.25</v>
      </c>
      <c r="E38">
        <v>88.25</v>
      </c>
      <c r="F38">
        <v>37</v>
      </c>
      <c r="G38">
        <v>6.5</v>
      </c>
      <c r="J38">
        <v>8</v>
      </c>
    </row>
    <row r="39" spans="1:10" x14ac:dyDescent="0.25">
      <c r="A39" t="s">
        <v>134</v>
      </c>
      <c r="B39">
        <v>3767.75</v>
      </c>
      <c r="C39">
        <v>6.5</v>
      </c>
      <c r="D39">
        <v>9.75</v>
      </c>
      <c r="E39">
        <v>57.75</v>
      </c>
      <c r="F39">
        <v>16.5</v>
      </c>
      <c r="G39">
        <v>0</v>
      </c>
      <c r="J39">
        <v>16</v>
      </c>
    </row>
    <row r="40" spans="1:10" x14ac:dyDescent="0.25">
      <c r="J40">
        <f>J39*2</f>
        <v>32</v>
      </c>
    </row>
    <row r="41" spans="1:10" x14ac:dyDescent="0.25">
      <c r="J41">
        <f>J40*2</f>
        <v>64</v>
      </c>
    </row>
    <row r="42" spans="1:10" x14ac:dyDescent="0.25">
      <c r="A42" t="s">
        <v>135</v>
      </c>
      <c r="B42">
        <v>505.46570000000003</v>
      </c>
      <c r="C42">
        <v>175.7116</v>
      </c>
      <c r="D42">
        <v>28.952190000000002</v>
      </c>
      <c r="E42">
        <v>16.208919999999999</v>
      </c>
      <c r="F42">
        <v>16.86713</v>
      </c>
      <c r="G42">
        <v>3.752777</v>
      </c>
    </row>
    <row r="43" spans="1:10" x14ac:dyDescent="0.25">
      <c r="A43" t="s">
        <v>135</v>
      </c>
      <c r="B43">
        <v>394.69619999999998</v>
      </c>
      <c r="C43">
        <v>3.752777</v>
      </c>
      <c r="D43">
        <v>3.25</v>
      </c>
      <c r="E43">
        <v>44.757449999999999</v>
      </c>
      <c r="F43">
        <v>3.5</v>
      </c>
      <c r="G43">
        <v>0</v>
      </c>
    </row>
    <row r="46" spans="1:10" x14ac:dyDescent="0.25">
      <c r="B46" s="2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6"/>
  <sheetViews>
    <sheetView workbookViewId="0">
      <selection activeCell="AB20" sqref="AB20"/>
    </sheetView>
  </sheetViews>
  <sheetFormatPr defaultRowHeight="15" x14ac:dyDescent="0.25"/>
  <sheetData>
    <row r="3" spans="2:15" x14ac:dyDescent="0.25">
      <c r="G3" t="s">
        <v>136</v>
      </c>
    </row>
    <row r="5" spans="2:15" ht="45" x14ac:dyDescent="0.25">
      <c r="H5" s="15">
        <v>2805</v>
      </c>
      <c r="I5" s="15">
        <v>873.5</v>
      </c>
      <c r="J5" s="15">
        <v>617.25</v>
      </c>
      <c r="K5" s="15">
        <v>334.25</v>
      </c>
      <c r="L5" s="15">
        <v>197.25</v>
      </c>
      <c r="M5" s="15">
        <v>91.5</v>
      </c>
      <c r="O5" s="29" t="s">
        <v>137</v>
      </c>
    </row>
    <row r="6" spans="2:15" ht="60" x14ac:dyDescent="0.25">
      <c r="H6" s="13">
        <v>2279.5</v>
      </c>
      <c r="I6" s="13">
        <v>1051</v>
      </c>
      <c r="J6" s="13">
        <v>525</v>
      </c>
      <c r="K6" s="13">
        <v>272.5</v>
      </c>
      <c r="L6" s="13">
        <v>201</v>
      </c>
      <c r="M6" s="13">
        <v>166.75</v>
      </c>
      <c r="O6" s="29" t="s">
        <v>138</v>
      </c>
    </row>
    <row r="7" spans="2:15" ht="45" x14ac:dyDescent="0.25">
      <c r="H7" s="15">
        <v>1040.25</v>
      </c>
      <c r="I7" s="15">
        <v>528.5</v>
      </c>
      <c r="J7" s="15">
        <v>197.75</v>
      </c>
      <c r="K7" s="15">
        <v>180.5</v>
      </c>
      <c r="L7" s="15">
        <v>125.5</v>
      </c>
      <c r="M7" s="15">
        <v>119</v>
      </c>
      <c r="O7" s="29" t="s">
        <v>139</v>
      </c>
    </row>
    <row r="8" spans="2:15" ht="60" x14ac:dyDescent="0.25">
      <c r="H8" s="13">
        <v>3607</v>
      </c>
      <c r="I8" s="13">
        <v>433</v>
      </c>
      <c r="J8" s="13">
        <v>221.25</v>
      </c>
      <c r="K8" s="13">
        <v>132.5</v>
      </c>
      <c r="L8" s="13">
        <v>156.5</v>
      </c>
      <c r="M8" s="13">
        <v>323.75</v>
      </c>
      <c r="O8" s="29" t="s">
        <v>140</v>
      </c>
    </row>
    <row r="11" spans="2:15" x14ac:dyDescent="0.25">
      <c r="B11" t="s">
        <v>11</v>
      </c>
    </row>
    <row r="12" spans="2:15" x14ac:dyDescent="0.25">
      <c r="H12">
        <v>242.80269999999999</v>
      </c>
      <c r="I12">
        <v>111.724</v>
      </c>
      <c r="J12">
        <v>134.93049999999999</v>
      </c>
      <c r="K12">
        <v>48.74145</v>
      </c>
      <c r="L12">
        <v>57.996229999999997</v>
      </c>
      <c r="M12">
        <v>15.146509999999999</v>
      </c>
      <c r="O12" t="s">
        <v>141</v>
      </c>
    </row>
    <row r="13" spans="2:15" x14ac:dyDescent="0.25">
      <c r="B13">
        <v>2</v>
      </c>
      <c r="H13">
        <v>315.1223</v>
      </c>
      <c r="I13">
        <v>83.690899999999999</v>
      </c>
      <c r="J13">
        <v>113.7629</v>
      </c>
      <c r="K13">
        <v>59.6357</v>
      </c>
      <c r="L13">
        <v>35.002380000000002</v>
      </c>
      <c r="M13">
        <v>20.442499999999999</v>
      </c>
    </row>
    <row r="14" spans="2:15" x14ac:dyDescent="0.25">
      <c r="B14">
        <v>4</v>
      </c>
      <c r="H14">
        <v>168.68969999999999</v>
      </c>
      <c r="I14">
        <v>36.743479999999998</v>
      </c>
      <c r="J14">
        <v>18.047969999999999</v>
      </c>
      <c r="K14">
        <v>17.839559999999999</v>
      </c>
      <c r="L14">
        <v>36.296230000000001</v>
      </c>
      <c r="M14">
        <v>11.711819999999999</v>
      </c>
    </row>
    <row r="15" spans="2:15" x14ac:dyDescent="0.25">
      <c r="B15">
        <v>8</v>
      </c>
      <c r="H15">
        <v>608.21640000000002</v>
      </c>
      <c r="I15">
        <v>66.444209999999998</v>
      </c>
      <c r="J15">
        <v>73.674260000000004</v>
      </c>
      <c r="K15">
        <v>49.775329999999997</v>
      </c>
      <c r="L15">
        <v>45.2226</v>
      </c>
      <c r="M15">
        <v>224.3785</v>
      </c>
    </row>
    <row r="16" spans="2:15" x14ac:dyDescent="0.25">
      <c r="B16">
        <v>16</v>
      </c>
    </row>
    <row r="17" spans="2:11" x14ac:dyDescent="0.25">
      <c r="B17">
        <v>32</v>
      </c>
    </row>
    <row r="18" spans="2:11" x14ac:dyDescent="0.25">
      <c r="B18">
        <v>64</v>
      </c>
    </row>
    <row r="23" spans="2:11" x14ac:dyDescent="0.25">
      <c r="B23" t="s">
        <v>142</v>
      </c>
    </row>
    <row r="26" spans="2:11" x14ac:dyDescent="0.25">
      <c r="D26" t="s">
        <v>143</v>
      </c>
      <c r="E26" t="s">
        <v>134</v>
      </c>
      <c r="G26" t="s">
        <v>133</v>
      </c>
      <c r="H26" t="s">
        <v>134</v>
      </c>
      <c r="J26" t="s">
        <v>133</v>
      </c>
      <c r="K26" t="s">
        <v>134</v>
      </c>
    </row>
    <row r="27" spans="2:11" x14ac:dyDescent="0.25">
      <c r="D27" t="s">
        <v>144</v>
      </c>
      <c r="E27" t="s">
        <v>144</v>
      </c>
      <c r="G27" t="s">
        <v>145</v>
      </c>
      <c r="H27" t="s">
        <v>145</v>
      </c>
      <c r="J27" t="s">
        <v>146</v>
      </c>
      <c r="K27" t="s">
        <v>146</v>
      </c>
    </row>
    <row r="28" spans="2:11" x14ac:dyDescent="0.25">
      <c r="B28" t="s">
        <v>25</v>
      </c>
      <c r="D28" s="15">
        <v>873.5</v>
      </c>
      <c r="E28">
        <v>94.75</v>
      </c>
      <c r="G28" s="15">
        <v>617.25</v>
      </c>
      <c r="H28">
        <v>54.25</v>
      </c>
      <c r="J28" s="15">
        <v>91.5</v>
      </c>
      <c r="K28">
        <v>142.75</v>
      </c>
    </row>
    <row r="29" spans="2:11" x14ac:dyDescent="0.25">
      <c r="B29" t="s">
        <v>26</v>
      </c>
      <c r="D29" s="13">
        <v>1051</v>
      </c>
      <c r="E29">
        <v>33.5</v>
      </c>
      <c r="G29" s="13">
        <v>525</v>
      </c>
      <c r="H29">
        <v>16.5</v>
      </c>
      <c r="J29" s="13">
        <v>166.75</v>
      </c>
      <c r="K29">
        <v>20.25</v>
      </c>
    </row>
    <row r="32" spans="2:11" x14ac:dyDescent="0.25">
      <c r="D32">
        <v>111.724</v>
      </c>
      <c r="E32">
        <v>31.980139999999999</v>
      </c>
      <c r="G32">
        <v>134.93049999999999</v>
      </c>
      <c r="H32">
        <v>29.394939999999998</v>
      </c>
      <c r="J32">
        <v>15.146509999999999</v>
      </c>
      <c r="K32">
        <v>70.164540000000002</v>
      </c>
    </row>
    <row r="33" spans="2:11" x14ac:dyDescent="0.25">
      <c r="D33">
        <v>83.690899999999999</v>
      </c>
      <c r="E33">
        <v>8.779712</v>
      </c>
      <c r="G33">
        <v>113.7629</v>
      </c>
      <c r="H33">
        <v>8.4113019999999992</v>
      </c>
      <c r="J33">
        <v>20.442499999999999</v>
      </c>
      <c r="K33">
        <v>6.75</v>
      </c>
    </row>
    <row r="39" spans="2:11" x14ac:dyDescent="0.25">
      <c r="B39" t="s">
        <v>26</v>
      </c>
    </row>
    <row r="40" spans="2:11" x14ac:dyDescent="0.25">
      <c r="B40" t="s">
        <v>131</v>
      </c>
    </row>
    <row r="41" spans="2:11" x14ac:dyDescent="0.25">
      <c r="B41" t="s">
        <v>147</v>
      </c>
    </row>
    <row r="43" spans="2:11" x14ac:dyDescent="0.25">
      <c r="D43">
        <v>1051</v>
      </c>
      <c r="E43">
        <v>33.5</v>
      </c>
      <c r="G43">
        <v>525.25</v>
      </c>
      <c r="H43">
        <v>6.5</v>
      </c>
    </row>
    <row r="44" spans="2:11" x14ac:dyDescent="0.25">
      <c r="D44">
        <v>83.690899999999999</v>
      </c>
      <c r="E44">
        <v>8.779712</v>
      </c>
      <c r="G44">
        <v>175.7116</v>
      </c>
      <c r="H44">
        <v>3.752777</v>
      </c>
    </row>
    <row r="46" spans="2:11" x14ac:dyDescent="0.25">
      <c r="D46" t="s">
        <v>133</v>
      </c>
      <c r="E46" t="s">
        <v>134</v>
      </c>
      <c r="G46" t="s">
        <v>133</v>
      </c>
      <c r="H46" t="s">
        <v>134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2:U110"/>
  <sheetViews>
    <sheetView workbookViewId="0">
      <selection activeCell="D112" sqref="D112"/>
    </sheetView>
  </sheetViews>
  <sheetFormatPr defaultRowHeight="15" x14ac:dyDescent="0.25"/>
  <sheetData>
    <row r="82" spans="3:14" x14ac:dyDescent="0.25">
      <c r="E82" t="s">
        <v>148</v>
      </c>
    </row>
    <row r="83" spans="3:14" x14ac:dyDescent="0.25">
      <c r="N83" t="s">
        <v>149</v>
      </c>
    </row>
    <row r="84" spans="3:14" x14ac:dyDescent="0.25">
      <c r="E84" t="s">
        <v>11</v>
      </c>
      <c r="N84" t="s">
        <v>150</v>
      </c>
    </row>
    <row r="85" spans="3:14" x14ac:dyDescent="0.25">
      <c r="E85">
        <v>2</v>
      </c>
      <c r="F85">
        <v>4</v>
      </c>
      <c r="G85">
        <v>8</v>
      </c>
      <c r="H85">
        <f>G85*2</f>
        <v>16</v>
      </c>
      <c r="I85">
        <f>H85*2</f>
        <v>32</v>
      </c>
      <c r="J85">
        <f>I85*2</f>
        <v>64</v>
      </c>
      <c r="N85" t="s">
        <v>151</v>
      </c>
    </row>
    <row r="86" spans="3:14" x14ac:dyDescent="0.25">
      <c r="C86" t="s">
        <v>152</v>
      </c>
      <c r="E86">
        <v>2805</v>
      </c>
      <c r="F86">
        <v>873.5</v>
      </c>
      <c r="G86">
        <v>617.25</v>
      </c>
      <c r="H86">
        <v>334.25</v>
      </c>
      <c r="I86">
        <v>197.25</v>
      </c>
      <c r="J86">
        <v>91.5</v>
      </c>
    </row>
    <row r="87" spans="3:14" x14ac:dyDescent="0.25">
      <c r="C87" t="s">
        <v>153</v>
      </c>
      <c r="E87">
        <v>242.80269999999999</v>
      </c>
      <c r="F87">
        <v>111.724</v>
      </c>
      <c r="G87">
        <v>134.93049999999999</v>
      </c>
      <c r="H87">
        <v>48.74145</v>
      </c>
      <c r="I87">
        <v>57.996229999999997</v>
      </c>
      <c r="J87">
        <v>15.146509999999999</v>
      </c>
    </row>
    <row r="88" spans="3:14" x14ac:dyDescent="0.25">
      <c r="C88" t="s">
        <v>154</v>
      </c>
      <c r="E88" s="21">
        <f>E87/E86</f>
        <v>8.6560677361853827E-2</v>
      </c>
      <c r="F88" s="21">
        <f t="shared" ref="F88:J88" si="0">F87/F86</f>
        <v>0.12790383514596451</v>
      </c>
      <c r="G88" s="21">
        <f t="shared" si="0"/>
        <v>0.21859943296881329</v>
      </c>
      <c r="H88" s="21">
        <f t="shared" si="0"/>
        <v>0.14582333582647719</v>
      </c>
      <c r="I88" s="21">
        <f t="shared" si="0"/>
        <v>0.29402397972116601</v>
      </c>
      <c r="J88" s="21">
        <f t="shared" si="0"/>
        <v>0.16553562841530053</v>
      </c>
    </row>
    <row r="91" spans="3:14" x14ac:dyDescent="0.25">
      <c r="E91" t="s">
        <v>155</v>
      </c>
    </row>
    <row r="93" spans="3:14" x14ac:dyDescent="0.25">
      <c r="E93">
        <f>E86*E85</f>
        <v>5610</v>
      </c>
      <c r="F93">
        <f t="shared" ref="F93:J93" si="1">F86*F85</f>
        <v>3494</v>
      </c>
      <c r="G93">
        <f t="shared" si="1"/>
        <v>4938</v>
      </c>
      <c r="H93">
        <f t="shared" si="1"/>
        <v>5348</v>
      </c>
      <c r="I93">
        <f t="shared" si="1"/>
        <v>6312</v>
      </c>
      <c r="J93">
        <f t="shared" si="1"/>
        <v>5856</v>
      </c>
    </row>
    <row r="95" spans="3:14" x14ac:dyDescent="0.25">
      <c r="E95" t="s">
        <v>156</v>
      </c>
    </row>
    <row r="96" spans="3:14" x14ac:dyDescent="0.25">
      <c r="E96">
        <f>E93*10</f>
        <v>56100</v>
      </c>
      <c r="F96">
        <f t="shared" ref="F96:J96" si="2">F93*10</f>
        <v>34940</v>
      </c>
      <c r="G96">
        <f t="shared" si="2"/>
        <v>49380</v>
      </c>
      <c r="H96">
        <f t="shared" si="2"/>
        <v>53480</v>
      </c>
      <c r="I96">
        <f t="shared" si="2"/>
        <v>63120</v>
      </c>
      <c r="J96">
        <f t="shared" si="2"/>
        <v>58560</v>
      </c>
    </row>
    <row r="98" spans="1:21" x14ac:dyDescent="0.25">
      <c r="C98" t="s">
        <v>154</v>
      </c>
      <c r="E98" s="21">
        <v>8.6560677361853827E-2</v>
      </c>
      <c r="F98" s="21">
        <v>0.12790383514596451</v>
      </c>
      <c r="G98" s="21">
        <v>0.21859943296881329</v>
      </c>
      <c r="H98" s="21">
        <v>0.14582333582647719</v>
      </c>
      <c r="I98" s="21">
        <v>0.29402397972116601</v>
      </c>
      <c r="J98" s="21">
        <v>0.16553562841530053</v>
      </c>
    </row>
    <row r="102" spans="1:21" x14ac:dyDescent="0.25">
      <c r="A102" s="10" t="s">
        <v>157</v>
      </c>
      <c r="C102" s="10" t="s">
        <v>158</v>
      </c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</row>
    <row r="103" spans="1:21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</row>
    <row r="104" spans="1:21" x14ac:dyDescent="0.25">
      <c r="C104" s="10" t="s">
        <v>159</v>
      </c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</row>
    <row r="105" spans="1:21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1:21" x14ac:dyDescent="0.25">
      <c r="C106" s="10" t="s">
        <v>160</v>
      </c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</row>
    <row r="108" spans="1:21" x14ac:dyDescent="0.25">
      <c r="C108" s="10" t="s">
        <v>161</v>
      </c>
    </row>
    <row r="110" spans="1:21" x14ac:dyDescent="0.25">
      <c r="C110" s="10" t="s">
        <v>162</v>
      </c>
    </row>
  </sheetData>
  <conditionalFormatting sqref="E88:J8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98:J9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Experimental setup</vt:lpstr>
      <vt:lpstr>Plate layout</vt:lpstr>
      <vt:lpstr>Plate 1 Analysis</vt:lpstr>
      <vt:lpstr>Plate 2 Analysis</vt:lpstr>
      <vt:lpstr>Plate 3 Analysis</vt:lpstr>
      <vt:lpstr>Key data</vt:lpstr>
      <vt:lpstr>Figures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Shaw [RPG]</dc:creator>
  <cp:lastModifiedBy>Joseph Shaw [RPG]</cp:lastModifiedBy>
  <cp:lastPrinted>2014-10-07T15:51:47Z</cp:lastPrinted>
  <dcterms:created xsi:type="dcterms:W3CDTF">2014-10-06T07:25:05Z</dcterms:created>
  <dcterms:modified xsi:type="dcterms:W3CDTF">2014-10-28T11:25:34Z</dcterms:modified>
</cp:coreProperties>
</file>